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tabRatio="934" activeTab="0"/>
  </bookViews>
  <sheets>
    <sheet name="Общая" sheetId="1" r:id="rId1"/>
    <sheet name="По школам" sheetId="2" r:id="rId2"/>
    <sheet name="Глядень" sheetId="3" r:id="rId3"/>
    <sheet name="Дорохово" sheetId="4" r:id="rId4"/>
    <sheet name="Кр.Поляна" sheetId="5" r:id="rId5"/>
    <sheet name="Крутояр" sheetId="6" r:id="rId6"/>
    <sheet name="Павловка" sheetId="7" r:id="rId7"/>
    <sheet name="Подсосное" sheetId="8" r:id="rId8"/>
    <sheet name="Преображенка" sheetId="9" r:id="rId9"/>
    <sheet name="Сахапта" sheetId="10" r:id="rId10"/>
    <sheet name="Степной" sheetId="11" r:id="rId11"/>
    <sheet name="Сохновка" sheetId="12" r:id="rId12"/>
    <sheet name="Антропово" sheetId="13" r:id="rId13"/>
    <sheet name="Медведск" sheetId="14" r:id="rId14"/>
    <sheet name="Сереж" sheetId="15" r:id="rId15"/>
  </sheets>
  <definedNames>
    <definedName name="_xlnm.Print_Area" localSheetId="12">'Антропово'!$A$5:$H$72</definedName>
    <definedName name="_xlnm.Print_Area" localSheetId="2">'Глядень'!$A$5:$H$72</definedName>
    <definedName name="_xlnm.Print_Area" localSheetId="3">'Дорохово'!$A$5:$H$72</definedName>
    <definedName name="_xlnm.Print_Area" localSheetId="4">'Кр.Поляна'!$A$5:$H$72</definedName>
    <definedName name="_xlnm.Print_Area" localSheetId="5">'Крутояр'!$A$5:$H$72</definedName>
    <definedName name="_xlnm.Print_Area" localSheetId="13">'Медведск'!$A$5:$H$72</definedName>
    <definedName name="_xlnm.Print_Area" localSheetId="6">'Павловка'!$A$5:$H$72</definedName>
    <definedName name="_xlnm.Print_Area" localSheetId="1">'По школам'!$A$5:$P$75</definedName>
    <definedName name="_xlnm.Print_Area" localSheetId="7">'Подсосное'!$A$5:$H$72</definedName>
    <definedName name="_xlnm.Print_Area" localSheetId="8">'Преображенка'!$A$5:$H$72</definedName>
    <definedName name="_xlnm.Print_Area" localSheetId="9">'Сахапта'!$A$5:$H$72</definedName>
    <definedName name="_xlnm.Print_Area" localSheetId="14">'Сереж'!$A$5:$H$72</definedName>
    <definedName name="_xlnm.Print_Area" localSheetId="11">'Сохновка'!$A$5:$H$72</definedName>
    <definedName name="_xlnm.Print_Area" localSheetId="10">'Степной'!$A$5:$H$72</definedName>
  </definedNames>
  <calcPr fullCalcOnLoad="1"/>
</workbook>
</file>

<file path=xl/sharedStrings.xml><?xml version="1.0" encoding="utf-8"?>
<sst xmlns="http://schemas.openxmlformats.org/spreadsheetml/2006/main" count="2434" uniqueCount="187">
  <si>
    <t>Количество учащихся на 1 компьютер</t>
  </si>
  <si>
    <t>Количество компьютерных классов</t>
  </si>
  <si>
    <t>0-10 баллов</t>
  </si>
  <si>
    <t>оценивается наличие форумов, опросов, различных форм обратной связи с посетителями, т.е. возможность для посетителя не только воспринимать предложенный материал, но и проявить активность на сайте.</t>
  </si>
  <si>
    <t>Интерактивность</t>
  </si>
  <si>
    <t>Дизайн</t>
  </si>
  <si>
    <t>оценивается внешний вид сайта, учитывается соответствие оформления содержанию и осуществление визуальной поддержки информации, представленной на сайте, удобство навигации по сайту</t>
  </si>
  <si>
    <t>Визитка</t>
  </si>
  <si>
    <t>Информация об учителях</t>
  </si>
  <si>
    <t>История</t>
  </si>
  <si>
    <t>Выпускники</t>
  </si>
  <si>
    <t>Фотоальбом</t>
  </si>
  <si>
    <t>Система поиска</t>
  </si>
  <si>
    <t>Карта сайта</t>
  </si>
  <si>
    <t>Учителю</t>
  </si>
  <si>
    <t>Ученику</t>
  </si>
  <si>
    <t>Родителям</t>
  </si>
  <si>
    <t>Предметные странички</t>
  </si>
  <si>
    <t>Персональные странички</t>
  </si>
  <si>
    <t>Странички классов</t>
  </si>
  <si>
    <t>Новости</t>
  </si>
  <si>
    <t>Наличие системы регистрации</t>
  </si>
  <si>
    <t>1 балл за каждый</t>
  </si>
  <si>
    <t>До 80% +5б</t>
  </si>
  <si>
    <t>Свыше 80%+ 10б</t>
  </si>
  <si>
    <t>Информативность</t>
  </si>
  <si>
    <t>0-1 балл</t>
  </si>
  <si>
    <t>Ученик/на 1 компьютер</t>
  </si>
  <si>
    <t>1+10б</t>
  </si>
  <si>
    <t>% компьютеров в сети</t>
  </si>
  <si>
    <t>% компьютеров, подключенных к локальной сети</t>
  </si>
  <si>
    <t>оценивается наличие системы регистрации</t>
  </si>
  <si>
    <t>оценивается наличие системы поиска</t>
  </si>
  <si>
    <t>оценивается наличие карты сайта</t>
  </si>
  <si>
    <t xml:space="preserve">оценивается наличие интересной и полезной информации для педагогов. </t>
  </si>
  <si>
    <t xml:space="preserve">оценивается наличие интересной и полезной информации для учащихся. </t>
  </si>
  <si>
    <t xml:space="preserve">оценивается наличие интересной и полезной информации для родителей. </t>
  </si>
  <si>
    <t>оценивается наличие предметных страничек</t>
  </si>
  <si>
    <t>оценивается наличие персональных страничек</t>
  </si>
  <si>
    <t>оценивается оперативность и регулярность обновления</t>
  </si>
  <si>
    <t>0-2 балла</t>
  </si>
  <si>
    <t>0-1 баллов</t>
  </si>
  <si>
    <t xml:space="preserve">ИТОГО: </t>
  </si>
  <si>
    <t>До 10+10б</t>
  </si>
  <si>
    <t>свыше 15 + 4б</t>
  </si>
  <si>
    <t>Нормативный блок</t>
  </si>
  <si>
    <t>% учащихся, обучающихся дистанционно</t>
  </si>
  <si>
    <t>До 10% +5б</t>
  </si>
  <si>
    <t>Свыше 10%+ 10б</t>
  </si>
  <si>
    <t>До 50% +1б</t>
  </si>
  <si>
    <t>от 50 до 80% +5б</t>
  </si>
  <si>
    <t>Web-сайт ОУ</t>
  </si>
  <si>
    <t>% учителей, прошедших курсы повышения квалификации по ИКТ-технологиям</t>
  </si>
  <si>
    <t>% педагогов, прошедших дистанционные курсы</t>
  </si>
  <si>
    <t>До 10% +3б</t>
  </si>
  <si>
    <t>От 10-до 20 +5 б</t>
  </si>
  <si>
    <t>Свыше 20%+ 10б</t>
  </si>
  <si>
    <t>0-10 балл</t>
  </si>
  <si>
    <t>Содержание</t>
  </si>
  <si>
    <t>0-16 баллов</t>
  </si>
  <si>
    <t>% педагогов, участвующих в дистанционных конкурсах</t>
  </si>
  <si>
    <t>до 5% +1б</t>
  </si>
  <si>
    <t>от 5 до 10% +5б</t>
  </si>
  <si>
    <t>Свыше 10% +10б</t>
  </si>
  <si>
    <t>% учащихся, участвующих в  дистанционных конкурсах</t>
  </si>
  <si>
    <t>от 10% - 20% +5б</t>
  </si>
  <si>
    <t>Своевременная сдача отчетов по информатизации</t>
  </si>
  <si>
    <t xml:space="preserve">от 0 до 5 </t>
  </si>
  <si>
    <t>Результат участия педагогов в конкурсах с ИКТ</t>
  </si>
  <si>
    <t>% педагогов, составляющих электронное тематическое планирование, с гиперссылками на используемые ресурсы в УП</t>
  </si>
  <si>
    <t>плюс 5 баллов - за своевременную сдачу достоверной информации</t>
  </si>
  <si>
    <t>Использование ИКТ в ОП</t>
  </si>
  <si>
    <t>до 30% +3 балла</t>
  </si>
  <si>
    <t>от 30 до 60% +5б</t>
  </si>
  <si>
    <t>Свыше 60%+ 10б</t>
  </si>
  <si>
    <t>3 балла за неактивность на семинаре или частичное участие (за каждый семинар)</t>
  </si>
  <si>
    <t>плюс 10 баллов - активное участие (за каждый семинар)</t>
  </si>
  <si>
    <t>0-53 баллов</t>
  </si>
  <si>
    <t>за каждое третье место -  +15 б.</t>
  </si>
  <si>
    <t>Всероссийский</t>
  </si>
  <si>
    <t>Региональный</t>
  </si>
  <si>
    <t>Муниципальный</t>
  </si>
  <si>
    <t>0-45 баллов</t>
  </si>
  <si>
    <t>0-23 баллов</t>
  </si>
  <si>
    <t>за каждое 1 место - +20б</t>
  </si>
  <si>
    <t>за каждое 1 место - +17б</t>
  </si>
  <si>
    <t>за каждое третье место -  +13 б.</t>
  </si>
  <si>
    <t>за каждое 1 место - +10б.</t>
  </si>
  <si>
    <t>за каждое третье место -  +5 б.</t>
  </si>
  <si>
    <t>от 10 до 15 +7б</t>
  </si>
  <si>
    <t>минус 10 баллов - за неучастие (за каждый семинар)</t>
  </si>
  <si>
    <t>до 10% +2б</t>
  </si>
  <si>
    <t>Школьные показатели</t>
  </si>
  <si>
    <t>от - 10 до +5 баллов</t>
  </si>
  <si>
    <t>Техническая составляющая</t>
  </si>
  <si>
    <t>Показатели рейтинга</t>
  </si>
  <si>
    <t xml:space="preserve">Измеряемость </t>
  </si>
  <si>
    <t>расшифровка</t>
  </si>
  <si>
    <t>итоговая</t>
  </si>
  <si>
    <t>за каждое второе - + 18б.</t>
  </si>
  <si>
    <t>за каждое второе - +15б.</t>
  </si>
  <si>
    <t>за каждое второе - +8б.</t>
  </si>
  <si>
    <t>Рейтинг по информатизации образовательных учреждений</t>
  </si>
  <si>
    <t>Оценивается информация, представленная на сайте. Материал должен быть адекватно подобран для размещения в сети, а также кратко и четко изложен, иметь четко выраженную индивидуальность. Учитывается информативность, полезность, увлекательность материала, на</t>
  </si>
  <si>
    <t>оценивается наличие интересной и полезной информации для учащихся, родителей, педагогов. Полнота информации об учебном заведении, наличие как серьезных, так и развлекательных разделов, возможность размещения материалов учениками и учителями (или ссылки на</t>
  </si>
  <si>
    <t>оценивается наличие страничек классов, наличие как серьезных, так и развлекательных разделов, возможность размещения материалов учениками и учителями (или ссылки на их личные Интернет-ресурсы), оперативность и регулярность обновления, наличие и качество и</t>
  </si>
  <si>
    <r>
      <t>Глядень</t>
    </r>
    <r>
      <rPr>
        <sz val="8"/>
        <rFont val="Arial Cyr"/>
        <family val="0"/>
      </rPr>
      <t xml:space="preserve"> </t>
    </r>
  </si>
  <si>
    <t>Дорохово</t>
  </si>
  <si>
    <t>Кр.Поляна</t>
  </si>
  <si>
    <t>Крутояр</t>
  </si>
  <si>
    <t>Павловка</t>
  </si>
  <si>
    <t>Подсосное</t>
  </si>
  <si>
    <t>Преображенка</t>
  </si>
  <si>
    <t>Сахапта</t>
  </si>
  <si>
    <t>Степной</t>
  </si>
  <si>
    <t>Сохновка</t>
  </si>
  <si>
    <t>Антропово</t>
  </si>
  <si>
    <t>Медведск</t>
  </si>
  <si>
    <t>Сереж</t>
  </si>
  <si>
    <t>баллы</t>
  </si>
  <si>
    <t>Рейтинг ОУ по информатизации</t>
  </si>
  <si>
    <t xml:space="preserve">Местоположение в рейтинге за 2010-2011 учебный год                                    </t>
  </si>
  <si>
    <t>Результат участия учащихся  в конкурсах с ИКТ</t>
  </si>
  <si>
    <t>мин.45 баллов</t>
  </si>
  <si>
    <t>мин.53 балла</t>
  </si>
  <si>
    <t>мин.23 балла</t>
  </si>
  <si>
    <t>%</t>
  </si>
  <si>
    <t>% компьютеров, на которых используется лицензионное ПО (Linux, Windows)</t>
  </si>
  <si>
    <t>100% - 10 баллов, менее 100% - 0 баллов</t>
  </si>
  <si>
    <t>% компьютеров, имеющих выход в Интернет</t>
  </si>
  <si>
    <t>%ПК</t>
  </si>
  <si>
    <t>До 50% +1б, от 50 до 80% +5б, 80% и более +10б.</t>
  </si>
  <si>
    <t>% компьютеров, используемых в образовательном процессе</t>
  </si>
  <si>
    <t>% педагогов, имеющих собственные сайты</t>
  </si>
  <si>
    <t>до 10% +3 балла</t>
  </si>
  <si>
    <t>от 10 до 30% +5б</t>
  </si>
  <si>
    <t>Свыше 30%+ 10б</t>
  </si>
  <si>
    <t xml:space="preserve">Активность участия в дистанционных семинарах координаторов ИКТ </t>
  </si>
  <si>
    <t>Отсутствие рекламмных баннеров</t>
  </si>
  <si>
    <t>наличие рекл.баннера   - минус 10 баллов, отсутствие - плюс 10 баллов</t>
  </si>
  <si>
    <t>Наличие рабочего форума</t>
  </si>
  <si>
    <t>0-5 балл</t>
  </si>
  <si>
    <t>Наличие рабочих опросов, вопрос-ответ</t>
  </si>
  <si>
    <t>оценивается рабочее состояние разделов опросов.</t>
  </si>
  <si>
    <t>оценивается наличие и рабочее состояние форумов и их посещаемость</t>
  </si>
  <si>
    <t>0-11 баллов</t>
  </si>
  <si>
    <t>минус 10 плюс 10</t>
  </si>
  <si>
    <t>от минус 10  до +12 баллов</t>
  </si>
  <si>
    <t>1 балл за каждую</t>
  </si>
  <si>
    <t>Основное содержание</t>
  </si>
  <si>
    <t>0-27 баллов</t>
  </si>
  <si>
    <t xml:space="preserve">оценивается деятельность учителя информатики: 1. участие УЧИТЕЛЯ в мероприятиях по предмету ИНФОРМАТИКА.  2. Развитие  внеурочной деятельности ПО ПРЕДМЕТУ  ИНФОРМАТИКА с детьми (используя дистанционные технологии). Призовой результат за участие - "+ 10 баллов за каждое ПРИЗОВОЕ место". ПРИВЛЕЧЕНИЕ учащихся и УЧАСТИЕ -  "+ 2 балла за участие" (за каждый конкурс) </t>
  </si>
  <si>
    <t>для учителя - 3 меропр-я; для учащихся - 9.           (от 0 до 140 баллов)</t>
  </si>
  <si>
    <t>до 55  баллов</t>
  </si>
  <si>
    <t>0-88 и более баллов</t>
  </si>
  <si>
    <r>
      <t>Активность учителя информатики, ТАКЖЕ  во внеурочной дистанционной деятельности с детьми по предмету "Информатика и ИКТ"</t>
    </r>
    <r>
      <rPr>
        <b/>
        <sz val="10"/>
        <color indexed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>(согласно таблицы на страницах Открытого класса сообщества "ИКТ-шники")</t>
    </r>
  </si>
  <si>
    <t>Активность учителя информатики, ТАКЖЕ  во внеурочной дистанционной деятельности с детьми по предмету "Информатика и ИКТ" (согласно таблицы на страницах Открытого класса сообщества "ИКТ-шники")</t>
  </si>
  <si>
    <t>Рейтинг по информатизации образовательных учреждений за 2010-2011 учебный год</t>
  </si>
  <si>
    <t>Гляденская СОШ</t>
  </si>
  <si>
    <t>Преображенская СОШ</t>
  </si>
  <si>
    <t>Павловская СОШ</t>
  </si>
  <si>
    <t>Дороховская СОШ</t>
  </si>
  <si>
    <t>Сахаптинская СОШ</t>
  </si>
  <si>
    <t>Подсосенская СОШ</t>
  </si>
  <si>
    <t>Крутоярская СОШ</t>
  </si>
  <si>
    <t>Степновская СОШ</t>
  </si>
  <si>
    <t>Краснополянская СОШ</t>
  </si>
  <si>
    <t>Антроповская ООШ</t>
  </si>
  <si>
    <t>Медведская ООШ</t>
  </si>
  <si>
    <t>Сохновская ООШ</t>
  </si>
  <si>
    <t>Сережская ООШ</t>
  </si>
  <si>
    <t>за  2010-2011 учебный год</t>
  </si>
  <si>
    <t>Школьные показ.</t>
  </si>
  <si>
    <t>МКОУ</t>
  </si>
  <si>
    <t>ГЛЯДЕНСКАЯ СОШ</t>
  </si>
  <si>
    <t>ДОРОХОВСКАЯ СОШ</t>
  </si>
  <si>
    <t>КРАСНОПОЛЯНСКАЯ СОШ</t>
  </si>
  <si>
    <t>КРУТОЯРСКАЯ СОШ</t>
  </si>
  <si>
    <t>ПАВЛОВСКАЯ СОШ</t>
  </si>
  <si>
    <t>ПОДСОСЕНСКАЯ СОШ</t>
  </si>
  <si>
    <t>ПРЕОБРАЖЕНСКАЯ СОШ</t>
  </si>
  <si>
    <t>САХАПТИНСКАЯ СОШ</t>
  </si>
  <si>
    <t>СТЕПНОВСКАЯ СОШ</t>
  </si>
  <si>
    <t>СОХНОВСКАЯ СОШ</t>
  </si>
  <si>
    <t>АНТРОПОВСКАЯ ООШ</t>
  </si>
  <si>
    <t>МЕДВЕДСКАЯ ООШ</t>
  </si>
  <si>
    <t>СЕРЕЖСКАЯ ООШ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</si>
</sst>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b/>
      <sz val="14"/>
      <color indexed="9"/>
      <name val="Times New Roman"/>
      <family val="1"/>
    </font>
    <font>
      <b/>
      <sz val="14"/>
      <color indexed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color indexed="45"/>
      <name val="Arial Cyr"/>
      <family val="0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2"/>
      <protection hidden="1"/>
    </xf>
    <xf numFmtId="0" fontId="9" fillId="0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left" vertical="center" wrapText="1" indent="4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10" fillId="4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1" fontId="6" fillId="5" borderId="1" xfId="0" applyNumberFormat="1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>
      <alignment/>
    </xf>
    <xf numFmtId="0" fontId="9" fillId="2" borderId="1" xfId="0" applyFont="1" applyFill="1" applyBorder="1" applyAlignment="1" applyProtection="1">
      <alignment horizontal="left" vertical="center" wrapText="1" indent="2"/>
      <protection hidden="1"/>
    </xf>
    <xf numFmtId="0" fontId="9" fillId="2" borderId="1" xfId="0" applyFont="1" applyFill="1" applyBorder="1" applyAlignment="1" applyProtection="1">
      <alignment horizontal="left" vertical="center" wrapText="1" indent="4"/>
      <protection hidden="1"/>
    </xf>
    <xf numFmtId="1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5" borderId="1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vertical="center" wrapText="1"/>
      <protection/>
    </xf>
    <xf numFmtId="0" fontId="12" fillId="3" borderId="8" xfId="0" applyFont="1" applyFill="1" applyBorder="1" applyAlignment="1" applyProtection="1">
      <alignment vertical="center" wrapText="1"/>
      <protection/>
    </xf>
    <xf numFmtId="0" fontId="12" fillId="3" borderId="9" xfId="0" applyFont="1" applyFill="1" applyBorder="1" applyAlignment="1" applyProtection="1">
      <alignment vertical="center" wrapText="1"/>
      <protection/>
    </xf>
    <xf numFmtId="0" fontId="16" fillId="4" borderId="1" xfId="0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/>
    </xf>
    <xf numFmtId="0" fontId="15" fillId="5" borderId="3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1" fontId="8" fillId="2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>
      <alignment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0" fontId="19" fillId="0" borderId="5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Fill="1" applyBorder="1" applyAlignment="1" applyProtection="1">
      <alignment horizontal="center" vertical="center" wrapText="1"/>
      <protection hidden="1"/>
    </xf>
    <xf numFmtId="1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  <protection hidden="1"/>
    </xf>
    <xf numFmtId="0" fontId="19" fillId="3" borderId="6" xfId="0" applyFont="1" applyFill="1" applyBorder="1" applyAlignment="1" applyProtection="1">
      <alignment horizontal="center" vertical="center" wrapText="1"/>
      <protection hidden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9" fillId="2" borderId="10" xfId="0" applyFont="1" applyFill="1" applyBorder="1" applyAlignment="1" applyProtection="1">
      <alignment horizontal="left" vertical="center" wrapText="1"/>
      <protection hidden="1"/>
    </xf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9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1" fontId="12" fillId="0" borderId="6" xfId="0" applyNumberFormat="1" applyFont="1" applyFill="1" applyBorder="1" applyAlignment="1" applyProtection="1">
      <alignment vertical="center" wrapText="1"/>
      <protection/>
    </xf>
    <xf numFmtId="1" fontId="12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6" xfId="0" applyFont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1" fontId="5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vertical="center"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 applyProtection="1">
      <alignment vertical="center" wrapText="1"/>
      <protection/>
    </xf>
    <xf numFmtId="1" fontId="12" fillId="0" borderId="3" xfId="0" applyNumberFormat="1" applyFont="1" applyFill="1" applyBorder="1" applyAlignment="1" applyProtection="1">
      <alignment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>
      <alignment/>
    </xf>
    <xf numFmtId="1" fontId="12" fillId="4" borderId="5" xfId="0" applyNumberFormat="1" applyFont="1" applyFill="1" applyBorder="1" applyAlignment="1" applyProtection="1">
      <alignment vertical="center" wrapText="1"/>
      <protection/>
    </xf>
    <xf numFmtId="1" fontId="12" fillId="4" borderId="3" xfId="0" applyNumberFormat="1" applyFont="1" applyFill="1" applyBorder="1" applyAlignment="1" applyProtection="1">
      <alignment vertical="center" wrapText="1"/>
      <protection/>
    </xf>
    <xf numFmtId="1" fontId="12" fillId="4" borderId="6" xfId="0" applyNumberFormat="1" applyFont="1" applyFill="1" applyBorder="1" applyAlignment="1" applyProtection="1">
      <alignment vertical="center" wrapText="1"/>
      <protection/>
    </xf>
    <xf numFmtId="1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5" xfId="0" applyNumberFormat="1" applyFont="1" applyFill="1" applyBorder="1" applyAlignment="1" applyProtection="1">
      <alignment horizontal="center" vertical="center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1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vertical="center" wrapText="1"/>
    </xf>
    <xf numFmtId="0" fontId="1" fillId="0" borderId="5" xfId="0" applyFont="1" applyFill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0" fontId="1" fillId="0" borderId="6" xfId="0" applyFont="1" applyFill="1" applyBorder="1" applyAlignment="1" applyProtection="1">
      <alignment vertical="center" wrapText="1"/>
      <protection/>
    </xf>
    <xf numFmtId="1" fontId="12" fillId="0" borderId="1" xfId="0" applyNumberFormat="1" applyFont="1" applyBorder="1" applyAlignment="1" applyProtection="1">
      <alignment vertical="center" wrapText="1"/>
      <protection/>
    </xf>
    <xf numFmtId="1" fontId="12" fillId="0" borderId="7" xfId="0" applyNumberFormat="1" applyFont="1" applyFill="1" applyBorder="1" applyAlignment="1" applyProtection="1">
      <alignment vertical="center" wrapText="1"/>
      <protection/>
    </xf>
    <xf numFmtId="1" fontId="12" fillId="0" borderId="8" xfId="0" applyNumberFormat="1" applyFont="1" applyFill="1" applyBorder="1" applyAlignment="1" applyProtection="1">
      <alignment vertical="center" wrapText="1"/>
      <protection/>
    </xf>
    <xf numFmtId="1" fontId="12" fillId="0" borderId="9" xfId="0" applyNumberFormat="1" applyFont="1" applyFill="1" applyBorder="1" applyAlignment="1" applyProtection="1">
      <alignment vertical="center" wrapText="1"/>
      <protection/>
    </xf>
    <xf numFmtId="1" fontId="12" fillId="0" borderId="11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 applyProtection="1">
      <alignment vertical="center" wrapText="1"/>
      <protection/>
    </xf>
    <xf numFmtId="1" fontId="12" fillId="0" borderId="12" xfId="0" applyNumberFormat="1" applyFont="1" applyFill="1" applyBorder="1" applyAlignment="1" applyProtection="1">
      <alignment vertical="center" wrapText="1"/>
      <protection/>
    </xf>
    <xf numFmtId="1" fontId="12" fillId="0" borderId="13" xfId="0" applyNumberFormat="1" applyFont="1" applyFill="1" applyBorder="1" applyAlignment="1" applyProtection="1">
      <alignment vertical="center" wrapText="1"/>
      <protection/>
    </xf>
    <xf numFmtId="1" fontId="12" fillId="0" borderId="15" xfId="0" applyNumberFormat="1" applyFont="1" applyFill="1" applyBorder="1" applyAlignment="1" applyProtection="1">
      <alignment vertical="center" wrapText="1"/>
      <protection/>
    </xf>
    <xf numFmtId="1" fontId="12" fillId="0" borderId="14" xfId="0" applyNumberFormat="1" applyFont="1" applyFill="1" applyBorder="1" applyAlignment="1" applyProtection="1">
      <alignment vertical="center" wrapText="1"/>
      <protection/>
    </xf>
    <xf numFmtId="0" fontId="12" fillId="4" borderId="1" xfId="0" applyFont="1" applyFill="1" applyBorder="1" applyAlignment="1" applyProtection="1">
      <alignment vertical="center" wrapText="1"/>
      <protection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vertical="center" wrapText="1"/>
      <protection/>
    </xf>
    <xf numFmtId="0" fontId="1" fillId="0" borderId="3" xfId="0" applyFont="1" applyBorder="1" applyAlignment="1" applyProtection="1">
      <alignment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 applyProtection="1">
      <alignment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23.625" style="0" customWidth="1"/>
    <col min="2" max="2" width="25.875" style="0" customWidth="1"/>
    <col min="3" max="3" width="18.25390625" style="0" customWidth="1"/>
  </cols>
  <sheetData>
    <row r="1" spans="1:6" ht="15.75">
      <c r="A1" s="66" t="s">
        <v>120</v>
      </c>
      <c r="B1" s="66"/>
      <c r="C1" s="66"/>
      <c r="D1" s="66"/>
      <c r="E1" s="66"/>
      <c r="F1" s="66"/>
    </row>
    <row r="2" spans="1:6" ht="15.75">
      <c r="A2" s="66" t="s">
        <v>171</v>
      </c>
      <c r="B2" s="66"/>
      <c r="C2" s="66"/>
      <c r="D2" s="66"/>
      <c r="E2" s="66"/>
      <c r="F2" s="66"/>
    </row>
    <row r="4" spans="1:3" ht="88.5" customHeight="1">
      <c r="A4" s="46" t="s">
        <v>121</v>
      </c>
      <c r="B4" s="46" t="s">
        <v>173</v>
      </c>
      <c r="C4" s="46" t="s">
        <v>119</v>
      </c>
    </row>
    <row r="5" spans="1:3" ht="12.75">
      <c r="A5" s="45">
        <v>1</v>
      </c>
      <c r="B5" s="44" t="s">
        <v>158</v>
      </c>
      <c r="C5" s="45">
        <v>636</v>
      </c>
    </row>
    <row r="6" spans="1:3" ht="12.75">
      <c r="A6" s="45">
        <v>2</v>
      </c>
      <c r="B6" s="44" t="s">
        <v>159</v>
      </c>
      <c r="C6" s="45">
        <v>603</v>
      </c>
    </row>
    <row r="7" spans="1:3" ht="12.75">
      <c r="A7" s="45">
        <v>3</v>
      </c>
      <c r="B7" s="44" t="s">
        <v>160</v>
      </c>
      <c r="C7" s="45">
        <v>430</v>
      </c>
    </row>
    <row r="8" spans="1:3" ht="12.75">
      <c r="A8" s="45">
        <v>4</v>
      </c>
      <c r="B8" s="44" t="s">
        <v>161</v>
      </c>
      <c r="C8" s="45">
        <v>353</v>
      </c>
    </row>
    <row r="9" spans="1:3" ht="12.75">
      <c r="A9" s="45">
        <v>5</v>
      </c>
      <c r="B9" s="44" t="s">
        <v>162</v>
      </c>
      <c r="C9" s="45">
        <v>337</v>
      </c>
    </row>
    <row r="10" spans="1:3" ht="12.75">
      <c r="A10" s="45">
        <v>6</v>
      </c>
      <c r="B10" s="44" t="s">
        <v>163</v>
      </c>
      <c r="C10" s="45">
        <v>308</v>
      </c>
    </row>
    <row r="11" spans="1:3" ht="12.75">
      <c r="A11" s="45">
        <v>7</v>
      </c>
      <c r="B11" s="44" t="s">
        <v>164</v>
      </c>
      <c r="C11" s="45">
        <v>279</v>
      </c>
    </row>
    <row r="12" spans="1:3" ht="12.75">
      <c r="A12" s="45">
        <v>8</v>
      </c>
      <c r="B12" s="44" t="s">
        <v>165</v>
      </c>
      <c r="C12" s="45">
        <v>181</v>
      </c>
    </row>
    <row r="13" spans="1:3" ht="12.75">
      <c r="A13" s="45">
        <v>9</v>
      </c>
      <c r="B13" s="44" t="s">
        <v>166</v>
      </c>
      <c r="C13" s="45">
        <v>180</v>
      </c>
    </row>
    <row r="14" spans="1:3" ht="12.75">
      <c r="A14" s="45">
        <v>10</v>
      </c>
      <c r="B14" s="44" t="s">
        <v>167</v>
      </c>
      <c r="C14" s="45">
        <v>179</v>
      </c>
    </row>
    <row r="15" spans="1:3" ht="12.75">
      <c r="A15" s="45">
        <v>11</v>
      </c>
      <c r="B15" s="44" t="s">
        <v>168</v>
      </c>
      <c r="C15" s="45">
        <v>88</v>
      </c>
    </row>
    <row r="16" spans="1:3" ht="12.75">
      <c r="A16" s="45">
        <v>12</v>
      </c>
      <c r="B16" s="44" t="s">
        <v>169</v>
      </c>
      <c r="C16" s="45">
        <v>77</v>
      </c>
    </row>
    <row r="17" spans="1:3" ht="12.75">
      <c r="A17" s="45">
        <v>13</v>
      </c>
      <c r="B17" s="44" t="s">
        <v>170</v>
      </c>
      <c r="C17" s="45">
        <v>15</v>
      </c>
    </row>
  </sheetData>
  <sheetProtection password="C6CB" sheet="1" objects="1" scenarios="1"/>
  <mergeCells count="4">
    <mergeCell ref="D1:F1"/>
    <mergeCell ref="D2:F2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181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10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79</v>
      </c>
      <c r="E9" s="117" t="s">
        <v>49</v>
      </c>
      <c r="F9" s="117"/>
      <c r="G9" s="118"/>
      <c r="H9" s="123">
        <f>IF(D9=0,0,IF(D9&lt;49.9,1,IF(D9=50,5,IF(D9&lt;80.1,5,IF(D9&gt;80.2,10)))))</f>
        <v>5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1</v>
      </c>
      <c r="E13" s="128" t="s">
        <v>28</v>
      </c>
      <c r="F13" s="128"/>
      <c r="G13" s="128"/>
      <c r="H13" s="24">
        <f>IF(D13=0,0,IF(D13=1,10,IF(D13=2,20,IF(D13=3,30,IF(D13=4,40)))))</f>
        <v>10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89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100</v>
      </c>
      <c r="E17" s="128" t="s">
        <v>128</v>
      </c>
      <c r="F17" s="128"/>
      <c r="G17" s="128"/>
      <c r="H17" s="24">
        <f>IF(D17&lt;100,0,IF(D17=100,10))</f>
        <v>10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84</v>
      </c>
      <c r="E18" s="128" t="s">
        <v>131</v>
      </c>
      <c r="F18" s="128"/>
      <c r="G18" s="128"/>
      <c r="H18" s="24">
        <f>IF(D18=0,0,IF(D18&lt;50,1,IF(D18=50,5,IF(D18&lt;80,5,IF(D18=80,10,IF(D18&gt;80,10))))))</f>
        <v>10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44</v>
      </c>
      <c r="E19" s="158"/>
      <c r="F19" s="158"/>
      <c r="G19" s="158"/>
      <c r="H19" s="123">
        <f>D19</f>
        <v>44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16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6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2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2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1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2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3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1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12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1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13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2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2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1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5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0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3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4</v>
      </c>
      <c r="E45" s="133" t="s">
        <v>72</v>
      </c>
      <c r="F45" s="134"/>
      <c r="G45" s="116"/>
      <c r="H45" s="123">
        <f>IF(D45=0,0,IF(D45&lt;30,3,IF(D45=30,5,IF(D45&lt;60,5,IF(D45=60,5,IF(D45&gt;60.1,10))))))</f>
        <v>3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4</v>
      </c>
      <c r="E49" s="133" t="s">
        <v>134</v>
      </c>
      <c r="F49" s="134"/>
      <c r="G49" s="116"/>
      <c r="H49" s="123">
        <f>IF(D49=0,0,IF(D49&lt;10,3,IF(D49=10,5,IF(D49&lt;30,5,IF(D49=30,5,IF(D49&gt;30.1,10))))))</f>
        <v>3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50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4</v>
      </c>
      <c r="E55" s="128" t="s">
        <v>54</v>
      </c>
      <c r="F55" s="128"/>
      <c r="G55" s="144"/>
      <c r="H55" s="140">
        <f>IF(D55=0,0,IF(D55&lt;10,3,IF(D55=10,5,IF(D55&lt;20,5,IF(D55=20,5,IF(D55&gt;20.1,10))))))</f>
        <v>3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3</v>
      </c>
      <c r="E58" s="117" t="s">
        <v>47</v>
      </c>
      <c r="F58" s="117"/>
      <c r="G58" s="117"/>
      <c r="H58" s="140">
        <f>IF(D58=0,0,IF(D58&lt;10,5,IF(D58=10,5,IF(D58&gt;10.2,10))))</f>
        <v>5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4</v>
      </c>
      <c r="E61" s="133" t="s">
        <v>61</v>
      </c>
      <c r="F61" s="134"/>
      <c r="G61" s="116"/>
      <c r="H61" s="123">
        <f>IF(D61=0,0,IF(D61&lt;5,1,IF(D61=5,5,IF(D61&lt;10,5,IF(D61=10,5,IF(D61&gt;10.1,10))))))</f>
        <v>1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71</v>
      </c>
      <c r="E64" s="133" t="s">
        <v>91</v>
      </c>
      <c r="F64" s="134"/>
      <c r="G64" s="116"/>
      <c r="H64" s="123">
        <f>IF(D64=0,0,IF(D64&lt;10,2,IF(D64=10,5,IF(D64&lt;20,5,IF(D64=20,5,IF(D64&gt;20.1,10))))))</f>
        <v>10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2</v>
      </c>
      <c r="E67" s="133" t="s">
        <v>90</v>
      </c>
      <c r="F67" s="134"/>
      <c r="G67" s="116"/>
      <c r="H67" s="24">
        <f>IF(D67=0,0,IF(D67=1,-10,IF(D67=2,-20,IF(D67=3,-30,IF(D67=4,-40)))))</f>
        <v>-20</v>
      </c>
      <c r="I67" s="4"/>
      <c r="J67" s="4"/>
    </row>
    <row r="68" spans="1:10" ht="23.25" customHeight="1">
      <c r="A68" s="97"/>
      <c r="B68" s="164"/>
      <c r="C68" s="165"/>
      <c r="D68" s="9"/>
      <c r="E68" s="133" t="s">
        <v>75</v>
      </c>
      <c r="F68" s="134"/>
      <c r="G68" s="116"/>
      <c r="H68" s="24">
        <f>IF(D68=0,0,IF(D68=1,3,IF(D68=2,6,IF(D68=3,9,IF(D68=4,12)))))</f>
        <v>0</v>
      </c>
      <c r="I68" s="4"/>
      <c r="J68" s="4"/>
    </row>
    <row r="69" spans="1:10" ht="18.75" customHeight="1">
      <c r="A69" s="98"/>
      <c r="B69" s="166"/>
      <c r="C69" s="167"/>
      <c r="D69" s="9">
        <v>1</v>
      </c>
      <c r="E69" s="133" t="s">
        <v>76</v>
      </c>
      <c r="F69" s="134"/>
      <c r="G69" s="116"/>
      <c r="H69" s="24">
        <f>IF(D69=0,0,IF(D69=1,10,IF(D69=2,20,IF(D69=3,30,IF(D69=4,40)))))</f>
        <v>10</v>
      </c>
      <c r="I69" s="4"/>
      <c r="J69" s="4"/>
    </row>
    <row r="70" spans="1:10" ht="95.25" customHeight="1">
      <c r="A70" s="13" t="s">
        <v>156</v>
      </c>
      <c r="B70" s="127" t="s">
        <v>152</v>
      </c>
      <c r="C70" s="130"/>
      <c r="D70" s="16">
        <v>0</v>
      </c>
      <c r="E70" s="141" t="s">
        <v>151</v>
      </c>
      <c r="F70" s="142"/>
      <c r="G70" s="143"/>
      <c r="H70" s="24">
        <v>0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1</v>
      </c>
      <c r="E71" s="133" t="s">
        <v>70</v>
      </c>
      <c r="F71" s="134"/>
      <c r="G71" s="116"/>
      <c r="H71" s="24">
        <f>IF(D71=0,0,IF(D71=1,5,IF(D71=2,10,IF(D71=3,15,IF(D71=4,20)))))</f>
        <v>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1</v>
      </c>
      <c r="E73" s="173" t="s">
        <v>84</v>
      </c>
      <c r="F73" s="173"/>
      <c r="G73" s="173"/>
      <c r="H73" s="24">
        <f>IF(D73=0,0,IF(D73=1,20,IF(D73=2,40,IF(D73=3,60,IF(D73=4,80,IF(D73=5,100,IF(D73=6,120)))))))</f>
        <v>20</v>
      </c>
      <c r="I73" s="4"/>
      <c r="J73" s="4"/>
    </row>
    <row r="74" spans="1:10" ht="17.25" customHeight="1">
      <c r="A74" s="70"/>
      <c r="B74" s="164"/>
      <c r="C74" s="165"/>
      <c r="D74" s="9">
        <v>0</v>
      </c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0</v>
      </c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>
        <v>0</v>
      </c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>
        <v>0</v>
      </c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>
        <v>0</v>
      </c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0</v>
      </c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>
        <v>0</v>
      </c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>
        <v>0</v>
      </c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6</v>
      </c>
      <c r="E83" s="173" t="s">
        <v>84</v>
      </c>
      <c r="F83" s="173"/>
      <c r="G83" s="173"/>
      <c r="H83" s="24">
        <v>120</v>
      </c>
      <c r="I83" s="4"/>
      <c r="J83" s="4"/>
    </row>
    <row r="84" spans="1:10" ht="18.75">
      <c r="A84" s="70"/>
      <c r="B84" s="164"/>
      <c r="C84" s="165"/>
      <c r="D84" s="9">
        <v>1</v>
      </c>
      <c r="E84" s="168" t="s">
        <v>99</v>
      </c>
      <c r="F84" s="169"/>
      <c r="G84" s="119"/>
      <c r="H84" s="24">
        <v>18</v>
      </c>
      <c r="I84" s="4"/>
      <c r="J84" s="4"/>
    </row>
    <row r="85" spans="1:10" ht="18.75">
      <c r="A85" s="71"/>
      <c r="B85" s="166"/>
      <c r="C85" s="167"/>
      <c r="D85" s="9">
        <v>1</v>
      </c>
      <c r="E85" s="133" t="s">
        <v>78</v>
      </c>
      <c r="F85" s="134"/>
      <c r="G85" s="116"/>
      <c r="H85" s="24">
        <f>IF(D85=0,0,IF(D85=1,15,IF(D85=2,30,IF(D85=3,45,IF(D85=4,60,IF(D85=5,75,IF(D85=6,90)))))))</f>
        <v>15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/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>
        <v>2</v>
      </c>
      <c r="E87" s="168" t="s">
        <v>100</v>
      </c>
      <c r="F87" s="169"/>
      <c r="G87" s="119"/>
      <c r="H87" s="24">
        <f>IF(D87=0,0,IF(D87=1,15,IF(D87=2,30,IF(D87=3,45,IF(D87=4,60,IF(D87=5,75,IF(D87+#REF!=6,90)))))))</f>
        <v>30</v>
      </c>
      <c r="I87" s="4"/>
      <c r="J87" s="4"/>
    </row>
    <row r="88" spans="1:10" ht="18.75">
      <c r="A88" s="71"/>
      <c r="B88" s="166"/>
      <c r="C88" s="167"/>
      <c r="D88" s="9"/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>
        <v>1</v>
      </c>
      <c r="E89" s="155" t="s">
        <v>87</v>
      </c>
      <c r="F89" s="156"/>
      <c r="G89" s="157"/>
      <c r="H89" s="24">
        <f>IF(D89=0,0,IF(D89=1,10,IF(D89=2,20,IF(D89=3,30,IF(D89=4,40,IF(D89=5,50,IF(D89=6,60)))))))</f>
        <v>10</v>
      </c>
      <c r="I89" s="4"/>
      <c r="J89" s="4"/>
    </row>
    <row r="90" spans="1:10" ht="18.75">
      <c r="A90" s="70"/>
      <c r="B90" s="164"/>
      <c r="C90" s="165"/>
      <c r="D90" s="9"/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/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337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182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10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84</v>
      </c>
      <c r="E9" s="117" t="s">
        <v>49</v>
      </c>
      <c r="F9" s="117"/>
      <c r="G9" s="118"/>
      <c r="H9" s="123">
        <f>IF(D9=0,0,IF(D9&lt;49.9,1,IF(D9=50,5,IF(D9&lt;80.1,5,IF(D9&gt;80.2,10)))))</f>
        <v>10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2</v>
      </c>
      <c r="E13" s="128" t="s">
        <v>28</v>
      </c>
      <c r="F13" s="128"/>
      <c r="G13" s="128"/>
      <c r="H13" s="24">
        <f>IF(D13=0,0,IF(D13=1,10,IF(D13=2,20,IF(D13=3,30,IF(D13=4,40)))))</f>
        <v>20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88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100</v>
      </c>
      <c r="E17" s="128" t="s">
        <v>128</v>
      </c>
      <c r="F17" s="128"/>
      <c r="G17" s="128"/>
      <c r="H17" s="24">
        <f>IF(D17&lt;100,0,IF(D17=100,10))</f>
        <v>10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100</v>
      </c>
      <c r="E18" s="128" t="s">
        <v>131</v>
      </c>
      <c r="F18" s="128"/>
      <c r="G18" s="128"/>
      <c r="H18" s="24">
        <f>IF(D18=0,0,IF(D18&lt;50,1,IF(D18=50,5,IF(D18&lt;80,5,IF(D18=80,10,IF(D18&gt;80,10))))))</f>
        <v>10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39</v>
      </c>
      <c r="E19" s="158"/>
      <c r="F19" s="158"/>
      <c r="G19" s="158"/>
      <c r="H19" s="123">
        <f>D19</f>
        <v>39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16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8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0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1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2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2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5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3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11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7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0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1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1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0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5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5</v>
      </c>
      <c r="E45" s="133" t="s">
        <v>72</v>
      </c>
      <c r="F45" s="134"/>
      <c r="G45" s="116"/>
      <c r="H45" s="123">
        <f>IF(D45=0,0,IF(D45&lt;30,3,IF(D45=30,5,IF(D45&lt;60,5,IF(D45=60,5,IF(D45&gt;60.1,10))))))</f>
        <v>3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0</v>
      </c>
      <c r="E49" s="133" t="s">
        <v>134</v>
      </c>
      <c r="F49" s="134"/>
      <c r="G49" s="116"/>
      <c r="H49" s="123">
        <f>IF(D49=0,0,IF(D49&lt;10,3,IF(D49=10,5,IF(D49&lt;30,5,IF(D49=30,5,IF(D49&gt;30.1,10))))))</f>
        <v>0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3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95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0</v>
      </c>
      <c r="E58" s="117" t="s">
        <v>47</v>
      </c>
      <c r="F58" s="117"/>
      <c r="G58" s="117"/>
      <c r="H58" s="140">
        <f>IF(D58=0,0,IF(D58&lt;10,5,IF(D58=10,5,IF(D58&gt;10.2,10))))</f>
        <v>0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0</v>
      </c>
      <c r="E61" s="133" t="s">
        <v>61</v>
      </c>
      <c r="F61" s="134"/>
      <c r="G61" s="116"/>
      <c r="H61" s="123">
        <f>IF(D61=0,0,IF(D61&lt;5,1,IF(D61=5,5,IF(D61&lt;10,5,IF(D61=10,5,IF(D61&gt;10.1,10))))))</f>
        <v>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53</v>
      </c>
      <c r="E64" s="133" t="s">
        <v>91</v>
      </c>
      <c r="F64" s="134"/>
      <c r="G64" s="116"/>
      <c r="H64" s="123">
        <f>IF(D64=0,0,IF(D64&lt;10,2,IF(D64=10,5,IF(D64&lt;20,5,IF(D64=20,5,IF(D64&gt;20.1,10))))))</f>
        <v>10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1</v>
      </c>
      <c r="E67" s="133" t="s">
        <v>90</v>
      </c>
      <c r="F67" s="134"/>
      <c r="G67" s="116"/>
      <c r="H67" s="24">
        <f>IF(D67=0,0,IF(D67=1,-10,IF(D67=2,-20,IF(D67=3,-30,IF(D67=4,-40)))))</f>
        <v>-10</v>
      </c>
      <c r="I67" s="4"/>
      <c r="J67" s="4"/>
    </row>
    <row r="68" spans="1:10" ht="23.25" customHeight="1">
      <c r="A68" s="97"/>
      <c r="B68" s="164"/>
      <c r="C68" s="165"/>
      <c r="D68" s="9">
        <v>1</v>
      </c>
      <c r="E68" s="133" t="s">
        <v>75</v>
      </c>
      <c r="F68" s="134"/>
      <c r="G68" s="116"/>
      <c r="H68" s="24">
        <f>IF(D68=0,0,IF(D68=1,3,IF(D68=2,6,IF(D68=3,9,IF(D68=4,12)))))</f>
        <v>3</v>
      </c>
      <c r="I68" s="4"/>
      <c r="J68" s="4"/>
    </row>
    <row r="69" spans="1:10" ht="18.75" customHeight="1">
      <c r="A69" s="98"/>
      <c r="B69" s="166"/>
      <c r="C69" s="167"/>
      <c r="D69" s="9">
        <v>1</v>
      </c>
      <c r="E69" s="133" t="s">
        <v>76</v>
      </c>
      <c r="F69" s="134"/>
      <c r="G69" s="116"/>
      <c r="H69" s="24">
        <f>IF(D69=0,0,IF(D69=1,10,IF(D69=2,20,IF(D69=3,30,IF(D69=4,40)))))</f>
        <v>10</v>
      </c>
      <c r="I69" s="4"/>
      <c r="J69" s="4"/>
    </row>
    <row r="70" spans="1:10" ht="84" customHeight="1">
      <c r="A70" s="13" t="s">
        <v>156</v>
      </c>
      <c r="B70" s="127" t="s">
        <v>152</v>
      </c>
      <c r="C70" s="130"/>
      <c r="D70" s="16">
        <v>0</v>
      </c>
      <c r="E70" s="141" t="s">
        <v>151</v>
      </c>
      <c r="F70" s="142"/>
      <c r="G70" s="143"/>
      <c r="H70" s="24">
        <v>0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2</v>
      </c>
      <c r="E71" s="133" t="s">
        <v>70</v>
      </c>
      <c r="F71" s="134"/>
      <c r="G71" s="116"/>
      <c r="H71" s="24">
        <f>IF(D71=0,0,IF(D71=1,5,IF(D71=2,10,IF(D71=3,15,IF(D71=4,20)))))</f>
        <v>10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0</v>
      </c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>
        <v>0</v>
      </c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0</v>
      </c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>
        <v>0</v>
      </c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>
        <v>0</v>
      </c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>
        <v>0</v>
      </c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0</v>
      </c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>
        <v>1</v>
      </c>
      <c r="E80" s="168" t="s">
        <v>101</v>
      </c>
      <c r="F80" s="169"/>
      <c r="G80" s="119"/>
      <c r="H80" s="24">
        <f>IF(D80=0,0,IF(D80=1,8,IF(D80=2,16,IF(D80=3,24,IF(D80=4,32,IF(D80=5,40,IF(D80=6,48)))))))</f>
        <v>8</v>
      </c>
      <c r="I80" s="4"/>
      <c r="J80" s="4"/>
    </row>
    <row r="81" spans="1:10" ht="17.25" customHeight="1">
      <c r="A81" s="71"/>
      <c r="B81" s="166"/>
      <c r="C81" s="167"/>
      <c r="D81" s="9">
        <v>1</v>
      </c>
      <c r="E81" s="133" t="s">
        <v>88</v>
      </c>
      <c r="F81" s="134"/>
      <c r="G81" s="116"/>
      <c r="H81" s="24">
        <f>IF(D81=0,0,IF(D81=1,5,IF(D81=2,10,IF(D81=3,15,IF(D81=4,20,IF(D81=5,25,IF(D81=6,30)))))))</f>
        <v>5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0</v>
      </c>
      <c r="E83" s="173" t="s">
        <v>84</v>
      </c>
      <c r="F83" s="173"/>
      <c r="G83" s="173"/>
      <c r="H83" s="24">
        <v>0</v>
      </c>
      <c r="I83" s="4"/>
      <c r="J83" s="4"/>
    </row>
    <row r="84" spans="1:10" ht="18.75">
      <c r="A84" s="70"/>
      <c r="B84" s="164"/>
      <c r="C84" s="165"/>
      <c r="D84" s="9">
        <v>1</v>
      </c>
      <c r="E84" s="168" t="s">
        <v>99</v>
      </c>
      <c r="F84" s="169"/>
      <c r="G84" s="119"/>
      <c r="H84" s="24">
        <v>18</v>
      </c>
      <c r="I84" s="4"/>
      <c r="J84" s="4"/>
    </row>
    <row r="85" spans="1:10" ht="18.75">
      <c r="A85" s="71"/>
      <c r="B85" s="166"/>
      <c r="C85" s="167"/>
      <c r="D85" s="9">
        <v>0</v>
      </c>
      <c r="E85" s="133" t="s">
        <v>78</v>
      </c>
      <c r="F85" s="134"/>
      <c r="G85" s="116"/>
      <c r="H85" s="24">
        <f>IF(D85=0,0,IF(D85=1,15,IF(D85=2,30,IF(D85=3,45,IF(D85=4,60,IF(D85=5,75,IF(D85=6,90)))))))</f>
        <v>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>
        <v>0</v>
      </c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>
        <v>0</v>
      </c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>
        <v>0</v>
      </c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>
        <v>0</v>
      </c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>
        <v>0</v>
      </c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>
        <v>0</v>
      </c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181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183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7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100</v>
      </c>
      <c r="E9" s="117" t="s">
        <v>49</v>
      </c>
      <c r="F9" s="117"/>
      <c r="G9" s="118"/>
      <c r="H9" s="123">
        <f>IF(D9=0,0,IF(D9&lt;49.9,1,IF(D9=50,5,IF(D9&lt;80.1,5,IF(D9&gt;80.2,10)))))</f>
        <v>10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1</v>
      </c>
      <c r="E13" s="128" t="s">
        <v>28</v>
      </c>
      <c r="F13" s="128"/>
      <c r="G13" s="128"/>
      <c r="H13" s="24">
        <f>IF(D13=0,0,IF(D13=1,10,IF(D13=2,20,IF(D13=3,30,IF(D13=4,40)))))</f>
        <v>10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89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0</v>
      </c>
      <c r="E17" s="128" t="s">
        <v>128</v>
      </c>
      <c r="F17" s="128"/>
      <c r="G17" s="128"/>
      <c r="H17" s="24">
        <f>IF(D17&lt;100,0,IF(D17=100,10))</f>
        <v>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100</v>
      </c>
      <c r="E18" s="128" t="s">
        <v>131</v>
      </c>
      <c r="F18" s="128"/>
      <c r="G18" s="128"/>
      <c r="H18" s="24">
        <f>IF(D18=0,0,IF(D18&lt;50,1,IF(D18=50,5,IF(D18&lt;80,5,IF(D18=80,10,IF(D18&gt;80,10))))))</f>
        <v>10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37</v>
      </c>
      <c r="E19" s="158"/>
      <c r="F19" s="158"/>
      <c r="G19" s="158"/>
      <c r="H19" s="123">
        <f>D19</f>
        <v>37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16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7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2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0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2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2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2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0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1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11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8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1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2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0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0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5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0</v>
      </c>
      <c r="E45" s="133" t="s">
        <v>72</v>
      </c>
      <c r="F45" s="134"/>
      <c r="G45" s="116"/>
      <c r="H45" s="123">
        <f>IF(D45=0,0,IF(D45&lt;30,3,IF(D45=30,5,IF(D45&lt;60,5,IF(D45=60,5,IF(D45&gt;60.1,10))))))</f>
        <v>0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0</v>
      </c>
      <c r="E49" s="133" t="s">
        <v>134</v>
      </c>
      <c r="F49" s="134"/>
      <c r="G49" s="116"/>
      <c r="H49" s="123">
        <f>IF(D49=0,0,IF(D49&lt;10,3,IF(D49=10,5,IF(D49&lt;30,5,IF(D49=30,5,IF(D49&gt;30.1,10))))))</f>
        <v>0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28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22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0</v>
      </c>
      <c r="E58" s="117" t="s">
        <v>47</v>
      </c>
      <c r="F58" s="117"/>
      <c r="G58" s="117"/>
      <c r="H58" s="140">
        <f>IF(D58=0,0,IF(D58&lt;10,5,IF(D58=10,5,IF(D58&gt;10.2,10))))</f>
        <v>0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0</v>
      </c>
      <c r="E61" s="133" t="s">
        <v>61</v>
      </c>
      <c r="F61" s="134"/>
      <c r="G61" s="116"/>
      <c r="H61" s="123">
        <f>IF(D61=0,0,IF(D61&lt;5,1,IF(D61=5,5,IF(D61&lt;10,5,IF(D61=10,5,IF(D61&gt;10.1,10))))))</f>
        <v>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0</v>
      </c>
      <c r="E64" s="133" t="s">
        <v>91</v>
      </c>
      <c r="F64" s="134"/>
      <c r="G64" s="116"/>
      <c r="H64" s="123">
        <f>IF(D64=0,0,IF(D64&lt;10,2,IF(D64=10,5,IF(D64&lt;20,5,IF(D64=20,5,IF(D64&gt;20.1,10))))))</f>
        <v>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3</v>
      </c>
      <c r="E67" s="133" t="s">
        <v>90</v>
      </c>
      <c r="F67" s="134"/>
      <c r="G67" s="116"/>
      <c r="H67" s="24">
        <f>IF(D67=0,0,IF(D67=1,-10,IF(D67=2,-20,IF(D67=3,-30,IF(D67=4,-40)))))</f>
        <v>-30</v>
      </c>
      <c r="I67" s="4"/>
      <c r="J67" s="4"/>
    </row>
    <row r="68" spans="1:10" ht="23.25" customHeight="1">
      <c r="A68" s="97"/>
      <c r="B68" s="164"/>
      <c r="C68" s="165"/>
      <c r="D68" s="9"/>
      <c r="E68" s="133" t="s">
        <v>75</v>
      </c>
      <c r="F68" s="134"/>
      <c r="G68" s="116"/>
      <c r="H68" s="24">
        <f>IF(D68=0,0,IF(D68=1,3,IF(D68=2,6,IF(D68=3,9,IF(D68=4,12)))))</f>
        <v>0</v>
      </c>
      <c r="I68" s="4"/>
      <c r="J68" s="4"/>
    </row>
    <row r="69" spans="1:10" ht="18.75" customHeight="1">
      <c r="A69" s="98"/>
      <c r="B69" s="166"/>
      <c r="C69" s="167"/>
      <c r="D69" s="9"/>
      <c r="E69" s="133" t="s">
        <v>76</v>
      </c>
      <c r="F69" s="134"/>
      <c r="G69" s="116"/>
      <c r="H69" s="24">
        <f>IF(D69=0,0,IF(D69=1,10,IF(D69=2,20,IF(D69=3,30,IF(D69=4,40)))))</f>
        <v>0</v>
      </c>
      <c r="I69" s="4"/>
      <c r="J69" s="4"/>
    </row>
    <row r="70" spans="1:10" ht="87" customHeight="1">
      <c r="A70" s="13" t="s">
        <v>156</v>
      </c>
      <c r="B70" s="127" t="s">
        <v>152</v>
      </c>
      <c r="C70" s="130"/>
      <c r="D70" s="16">
        <v>0</v>
      </c>
      <c r="E70" s="141" t="s">
        <v>151</v>
      </c>
      <c r="F70" s="142"/>
      <c r="G70" s="143"/>
      <c r="H70" s="24">
        <v>0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1</v>
      </c>
      <c r="E71" s="133" t="s">
        <v>70</v>
      </c>
      <c r="F71" s="134"/>
      <c r="G71" s="116"/>
      <c r="H71" s="24">
        <f>IF(D71=0,0,IF(D71=1,5,IF(D71=2,10,IF(D71=3,15,IF(D71=4,20)))))</f>
        <v>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0</v>
      </c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>
        <v>0</v>
      </c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0</v>
      </c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>
        <v>0</v>
      </c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>
        <v>0</v>
      </c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>
        <v>0</v>
      </c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0</v>
      </c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>
        <v>0</v>
      </c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>
        <v>0</v>
      </c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0</v>
      </c>
      <c r="E83" s="173" t="s">
        <v>84</v>
      </c>
      <c r="F83" s="173"/>
      <c r="G83" s="173"/>
      <c r="H83" s="24">
        <v>0</v>
      </c>
      <c r="I83" s="4"/>
      <c r="J83" s="4"/>
    </row>
    <row r="84" spans="1:10" ht="18.75">
      <c r="A84" s="70"/>
      <c r="B84" s="164"/>
      <c r="C84" s="165"/>
      <c r="D84" s="9">
        <v>0</v>
      </c>
      <c r="E84" s="168" t="s">
        <v>99</v>
      </c>
      <c r="F84" s="169"/>
      <c r="G84" s="119"/>
      <c r="H84" s="24">
        <v>0</v>
      </c>
      <c r="I84" s="4"/>
      <c r="J84" s="4"/>
    </row>
    <row r="85" spans="1:10" ht="18.75">
      <c r="A85" s="71"/>
      <c r="B85" s="166"/>
      <c r="C85" s="167"/>
      <c r="D85" s="9">
        <v>0</v>
      </c>
      <c r="E85" s="133" t="s">
        <v>78</v>
      </c>
      <c r="F85" s="134"/>
      <c r="G85" s="116"/>
      <c r="H85" s="24">
        <f>IF(D85=0,0,IF(D85=1,15,IF(D85=2,30,IF(D85=3,45,IF(D85=4,60,IF(D85=5,75,IF(D85=6,90)))))))</f>
        <v>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>
        <v>0</v>
      </c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>
        <v>0</v>
      </c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>
        <v>0</v>
      </c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>
        <v>0</v>
      </c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>
        <v>0</v>
      </c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>
        <v>0</v>
      </c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77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184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5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85</v>
      </c>
      <c r="E9" s="117" t="s">
        <v>49</v>
      </c>
      <c r="F9" s="117"/>
      <c r="G9" s="118"/>
      <c r="H9" s="123">
        <f>IF(D9=0,0,IF(D9&lt;49.9,1,IF(D9=50,5,IF(D9&lt;80.1,5,IF(D9&gt;80.2,10)))))</f>
        <v>10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1</v>
      </c>
      <c r="E13" s="128" t="s">
        <v>28</v>
      </c>
      <c r="F13" s="128"/>
      <c r="G13" s="128"/>
      <c r="H13" s="24">
        <f>IF(D13=0,0,IF(D13=1,10,IF(D13=2,20,IF(D13=3,30,IF(D13=4,40)))))</f>
        <v>10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85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100</v>
      </c>
      <c r="E17" s="128" t="s">
        <v>128</v>
      </c>
      <c r="F17" s="128"/>
      <c r="G17" s="128"/>
      <c r="H17" s="24">
        <f>IF(D17&lt;100,0,IF(D17=100,10))</f>
        <v>10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85</v>
      </c>
      <c r="E18" s="128" t="s">
        <v>131</v>
      </c>
      <c r="F18" s="128"/>
      <c r="G18" s="128"/>
      <c r="H18" s="24">
        <f>IF(D18=0,0,IF(D18&lt;50,1,IF(D18=50,5,IF(D18&lt;80,5,IF(D18=80,10,IF(D18&gt;80,10))))))</f>
        <v>10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46</v>
      </c>
      <c r="E19" s="158"/>
      <c r="F19" s="158"/>
      <c r="G19" s="158"/>
      <c r="H19" s="123">
        <f>D19</f>
        <v>46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12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9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0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0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0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0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2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0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1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11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21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0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2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2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6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7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4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100</v>
      </c>
      <c r="E45" s="133" t="s">
        <v>72</v>
      </c>
      <c r="F45" s="134"/>
      <c r="G45" s="116"/>
      <c r="H45" s="123">
        <f>IF(D45=0,0,IF(D45&lt;30,3,IF(D45=30,5,IF(D45&lt;60,5,IF(D45=60,5,IF(D45&gt;60.1,10))))))</f>
        <v>10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0</v>
      </c>
      <c r="E49" s="133" t="s">
        <v>134</v>
      </c>
      <c r="F49" s="134"/>
      <c r="G49" s="116"/>
      <c r="H49" s="123">
        <f>IF(D49=0,0,IF(D49&lt;10,3,IF(D49=10,5,IF(D49&lt;30,5,IF(D49=30,5,IF(D49&gt;30.1,10))))))</f>
        <v>0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50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100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0</v>
      </c>
      <c r="E58" s="117" t="s">
        <v>47</v>
      </c>
      <c r="F58" s="117"/>
      <c r="G58" s="117"/>
      <c r="H58" s="140">
        <f>IF(D58=0,0,IF(D58&lt;10,5,IF(D58=10,5,IF(D58&gt;10.2,10))))</f>
        <v>0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8</v>
      </c>
      <c r="E61" s="133" t="s">
        <v>61</v>
      </c>
      <c r="F61" s="134"/>
      <c r="G61" s="116"/>
      <c r="H61" s="123">
        <f>IF(D61=0,0,IF(D61&lt;5,1,IF(D61=5,5,IF(D61&lt;10,5,IF(D61=10,5,IF(D61&gt;10.1,10))))))</f>
        <v>5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41</v>
      </c>
      <c r="E64" s="133" t="s">
        <v>91</v>
      </c>
      <c r="F64" s="134"/>
      <c r="G64" s="116"/>
      <c r="H64" s="123">
        <f>IF(D64=0,0,IF(D64&lt;10,2,IF(D64=10,5,IF(D64&lt;20,5,IF(D64=20,5,IF(D64&gt;20.1,10))))))</f>
        <v>10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1</v>
      </c>
      <c r="E67" s="133" t="s">
        <v>90</v>
      </c>
      <c r="F67" s="134"/>
      <c r="G67" s="116"/>
      <c r="H67" s="24">
        <f>IF(D67=0,0,IF(D67=1,-10,IF(D67=2,-20,IF(D67=3,-30,IF(D67=4,-40)))))</f>
        <v>-10</v>
      </c>
      <c r="I67" s="4"/>
      <c r="J67" s="4"/>
    </row>
    <row r="68" spans="1:10" ht="23.25" customHeight="1">
      <c r="A68" s="97"/>
      <c r="B68" s="164"/>
      <c r="C68" s="165"/>
      <c r="D68" s="9"/>
      <c r="E68" s="133" t="s">
        <v>75</v>
      </c>
      <c r="F68" s="134"/>
      <c r="G68" s="116"/>
      <c r="H68" s="24">
        <f>IF(D68=0,0,IF(D68=1,3,IF(D68=2,6,IF(D68=3,9,IF(D68=4,12)))))</f>
        <v>0</v>
      </c>
      <c r="I68" s="4"/>
      <c r="J68" s="4"/>
    </row>
    <row r="69" spans="1:10" ht="18.75" customHeight="1">
      <c r="A69" s="98"/>
      <c r="B69" s="166"/>
      <c r="C69" s="167"/>
      <c r="D69" s="9">
        <v>2</v>
      </c>
      <c r="E69" s="133" t="s">
        <v>76</v>
      </c>
      <c r="F69" s="134"/>
      <c r="G69" s="116"/>
      <c r="H69" s="24">
        <f>IF(D69=0,0,IF(D69=1,10,IF(D69=2,20,IF(D69=3,30,IF(D69=4,40)))))</f>
        <v>20</v>
      </c>
      <c r="I69" s="4"/>
      <c r="J69" s="4"/>
    </row>
    <row r="70" spans="1:10" ht="93" customHeight="1">
      <c r="A70" s="13" t="s">
        <v>156</v>
      </c>
      <c r="B70" s="127" t="s">
        <v>152</v>
      </c>
      <c r="C70" s="130"/>
      <c r="D70" s="16">
        <v>8</v>
      </c>
      <c r="E70" s="141" t="s">
        <v>151</v>
      </c>
      <c r="F70" s="142"/>
      <c r="G70" s="143"/>
      <c r="H70" s="24">
        <v>8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3</v>
      </c>
      <c r="E71" s="133" t="s">
        <v>70</v>
      </c>
      <c r="F71" s="134"/>
      <c r="G71" s="116"/>
      <c r="H71" s="24">
        <f>IF(D71=0,0,IF(D71=1,5,IF(D71=2,10,IF(D71=3,15,IF(D71=4,20)))))</f>
        <v>15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0</v>
      </c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>
        <v>0</v>
      </c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0</v>
      </c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>
        <v>0</v>
      </c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>
        <v>0</v>
      </c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>
        <v>0</v>
      </c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0</v>
      </c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>
        <v>0</v>
      </c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>
        <v>0</v>
      </c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0</v>
      </c>
      <c r="E83" s="173" t="s">
        <v>84</v>
      </c>
      <c r="F83" s="173"/>
      <c r="G83" s="173"/>
      <c r="H83" s="24"/>
      <c r="I83" s="4"/>
      <c r="J83" s="4"/>
    </row>
    <row r="84" spans="1:10" ht="18.75">
      <c r="A84" s="70"/>
      <c r="B84" s="164"/>
      <c r="C84" s="165"/>
      <c r="D84" s="9">
        <v>0</v>
      </c>
      <c r="E84" s="168" t="s">
        <v>99</v>
      </c>
      <c r="F84" s="169"/>
      <c r="G84" s="119"/>
      <c r="H84" s="24"/>
      <c r="I84" s="4"/>
      <c r="J84" s="4"/>
    </row>
    <row r="85" spans="1:10" ht="18.75">
      <c r="A85" s="71"/>
      <c r="B85" s="166"/>
      <c r="C85" s="167"/>
      <c r="D85" s="9">
        <v>0</v>
      </c>
      <c r="E85" s="133" t="s">
        <v>78</v>
      </c>
      <c r="F85" s="134"/>
      <c r="G85" s="116"/>
      <c r="H85" s="24">
        <f>IF(D85=0,0,IF(D85=1,15,IF(D85=2,30,IF(D85=3,45,IF(D85=4,60,IF(D85=5,75,IF(D85=6,90)))))))</f>
        <v>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>
        <v>0</v>
      </c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>
        <v>0</v>
      </c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>
        <v>0</v>
      </c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>
        <v>0</v>
      </c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>
        <v>0</v>
      </c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>
        <v>0</v>
      </c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179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185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6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67</v>
      </c>
      <c r="E9" s="117" t="s">
        <v>49</v>
      </c>
      <c r="F9" s="117"/>
      <c r="G9" s="118"/>
      <c r="H9" s="123">
        <f>IF(D9=0,0,IF(D9&lt;49.9,1,IF(D9=50,5,IF(D9&lt;80.1,5,IF(D9&gt;80.2,10)))))</f>
        <v>5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1</v>
      </c>
      <c r="E13" s="128" t="s">
        <v>28</v>
      </c>
      <c r="F13" s="128"/>
      <c r="G13" s="128"/>
      <c r="H13" s="24">
        <f>IF(D13=0,0,IF(D13=1,10,IF(D13=2,20,IF(D13=3,30,IF(D13=4,40)))))</f>
        <v>10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89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56</v>
      </c>
      <c r="E17" s="128" t="s">
        <v>128</v>
      </c>
      <c r="F17" s="128"/>
      <c r="G17" s="128"/>
      <c r="H17" s="24">
        <f>IF(D17&lt;100,0,IF(D17=100,10))</f>
        <v>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67</v>
      </c>
      <c r="E18" s="128" t="s">
        <v>131</v>
      </c>
      <c r="F18" s="128"/>
      <c r="G18" s="128"/>
      <c r="H18" s="24">
        <f>IF(D18=0,0,IF(D18&lt;50,1,IF(D18=50,5,IF(D18&lt;80,5,IF(D18=80,10,IF(D18&gt;80,10))))))</f>
        <v>5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31</v>
      </c>
      <c r="E19" s="158"/>
      <c r="F19" s="158"/>
      <c r="G19" s="158"/>
      <c r="H19" s="123">
        <f>D19</f>
        <v>31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10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7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0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1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0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0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1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1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0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0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10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0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10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1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2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2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0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5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33</v>
      </c>
      <c r="E45" s="133" t="s">
        <v>72</v>
      </c>
      <c r="F45" s="134"/>
      <c r="G45" s="116"/>
      <c r="H45" s="123">
        <f>IF(D45=0,0,IF(D45&lt;30,3,IF(D45=30,5,IF(D45&lt;60,5,IF(D45=60,5,IF(D45&gt;60.1,10))))))</f>
        <v>5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17</v>
      </c>
      <c r="E49" s="133" t="s">
        <v>134</v>
      </c>
      <c r="F49" s="134"/>
      <c r="G49" s="116"/>
      <c r="H49" s="123">
        <f>IF(D49=0,0,IF(D49&lt;10,3,IF(D49=10,5,IF(D49&lt;30,5,IF(D49=30,5,IF(D49&gt;30.1,10))))))</f>
        <v>5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33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75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3</v>
      </c>
      <c r="E58" s="117" t="s">
        <v>47</v>
      </c>
      <c r="F58" s="117"/>
      <c r="G58" s="117"/>
      <c r="H58" s="140">
        <f>IF(D58=0,0,IF(D58&lt;10,5,IF(D58=10,5,IF(D58&gt;10.2,10))))</f>
        <v>5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0</v>
      </c>
      <c r="E61" s="133" t="s">
        <v>61</v>
      </c>
      <c r="F61" s="134"/>
      <c r="G61" s="116"/>
      <c r="H61" s="123">
        <f>IF(D61=0,0,IF(D61&lt;5,1,IF(D61=5,5,IF(D61&lt;10,5,IF(D61=10,5,IF(D61&gt;10.1,10))))))</f>
        <v>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7</v>
      </c>
      <c r="E64" s="133" t="s">
        <v>91</v>
      </c>
      <c r="F64" s="134"/>
      <c r="G64" s="116"/>
      <c r="H64" s="123">
        <f>IF(D64=0,0,IF(D64&lt;10,2,IF(D64=10,5,IF(D64&lt;20,5,IF(D64=20,5,IF(D64&gt;20.1,10))))))</f>
        <v>2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3</v>
      </c>
      <c r="E67" s="133" t="s">
        <v>90</v>
      </c>
      <c r="F67" s="134"/>
      <c r="G67" s="116"/>
      <c r="H67" s="24">
        <f>IF(D67=0,0,IF(D67=1,-10,IF(D67=2,-20,IF(D67=3,-30,IF(D67=4,-40)))))</f>
        <v>-30</v>
      </c>
      <c r="I67" s="4"/>
      <c r="J67" s="4"/>
    </row>
    <row r="68" spans="1:10" ht="23.25" customHeight="1">
      <c r="A68" s="97"/>
      <c r="B68" s="164"/>
      <c r="C68" s="165"/>
      <c r="D68" s="9"/>
      <c r="E68" s="133" t="s">
        <v>75</v>
      </c>
      <c r="F68" s="134"/>
      <c r="G68" s="116"/>
      <c r="H68" s="24">
        <f>IF(D68=0,0,IF(D68=1,3,IF(D68=2,6,IF(D68=3,9,IF(D68=4,12)))))</f>
        <v>0</v>
      </c>
      <c r="I68" s="4"/>
      <c r="J68" s="4"/>
    </row>
    <row r="69" spans="1:10" ht="18.75" customHeight="1">
      <c r="A69" s="98"/>
      <c r="B69" s="166"/>
      <c r="C69" s="167"/>
      <c r="D69" s="9"/>
      <c r="E69" s="133" t="s">
        <v>76</v>
      </c>
      <c r="F69" s="134"/>
      <c r="G69" s="116"/>
      <c r="H69" s="24">
        <f>IF(D69=0,0,IF(D69=1,10,IF(D69=2,20,IF(D69=3,30,IF(D69=4,40)))))</f>
        <v>0</v>
      </c>
      <c r="I69" s="4"/>
      <c r="J69" s="4"/>
    </row>
    <row r="70" spans="1:10" ht="86.25" customHeight="1">
      <c r="A70" s="13" t="s">
        <v>156</v>
      </c>
      <c r="B70" s="127" t="s">
        <v>152</v>
      </c>
      <c r="C70" s="130"/>
      <c r="D70" s="16">
        <v>0</v>
      </c>
      <c r="E70" s="141" t="s">
        <v>151</v>
      </c>
      <c r="F70" s="142"/>
      <c r="G70" s="143"/>
      <c r="H70" s="24">
        <v>0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3</v>
      </c>
      <c r="E71" s="133" t="s">
        <v>70</v>
      </c>
      <c r="F71" s="134"/>
      <c r="G71" s="116"/>
      <c r="H71" s="24">
        <f>IF(D71=0,0,IF(D71=1,5,IF(D71=2,10,IF(D71=3,15,IF(D71=4,20)))))</f>
        <v>15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0</v>
      </c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>
        <v>0</v>
      </c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0</v>
      </c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>
        <v>0</v>
      </c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>
        <v>0</v>
      </c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>
        <v>0</v>
      </c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0</v>
      </c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>
        <v>0</v>
      </c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>
        <v>0</v>
      </c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0</v>
      </c>
      <c r="E83" s="173" t="s">
        <v>84</v>
      </c>
      <c r="F83" s="173"/>
      <c r="G83" s="173"/>
      <c r="H83" s="24"/>
      <c r="I83" s="4"/>
      <c r="J83" s="4"/>
    </row>
    <row r="84" spans="1:10" ht="18.75">
      <c r="A84" s="70"/>
      <c r="B84" s="164"/>
      <c r="C84" s="165"/>
      <c r="D84" s="9">
        <v>0</v>
      </c>
      <c r="E84" s="168" t="s">
        <v>99</v>
      </c>
      <c r="F84" s="169"/>
      <c r="G84" s="119"/>
      <c r="H84" s="24"/>
      <c r="I84" s="4"/>
      <c r="J84" s="4"/>
    </row>
    <row r="85" spans="1:10" ht="18.75">
      <c r="A85" s="71"/>
      <c r="B85" s="166"/>
      <c r="C85" s="167"/>
      <c r="D85" s="9">
        <v>0</v>
      </c>
      <c r="E85" s="133" t="s">
        <v>78</v>
      </c>
      <c r="F85" s="134"/>
      <c r="G85" s="116"/>
      <c r="H85" s="24">
        <f>IF(D85=0,0,IF(D85=1,15,IF(D85=2,30,IF(D85=3,45,IF(D85=4,60,IF(D85=5,75,IF(D85=6,90)))))))</f>
        <v>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>
        <v>0</v>
      </c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>
        <v>0</v>
      </c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>
        <v>0</v>
      </c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>
        <v>0</v>
      </c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>
        <v>0</v>
      </c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>
        <v>0</v>
      </c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88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186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/>
      <c r="E5" s="117" t="s">
        <v>43</v>
      </c>
      <c r="F5" s="117"/>
      <c r="G5" s="117"/>
      <c r="H5" s="123">
        <f>IF(D5=0,0,IF(D5&lt;3,0,IF(D5&lt;10.1,10,IF(D5&lt;15.1,7,IF(D5&lt;20,4)))))</f>
        <v>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/>
      <c r="E9" s="117" t="s">
        <v>49</v>
      </c>
      <c r="F9" s="117"/>
      <c r="G9" s="118"/>
      <c r="H9" s="123">
        <f>IF(D9=0,0,IF(D9&lt;49.9,1,IF(D9=50,5,IF(D9&lt;80.1,5,IF(D9&gt;80.2,10)))))</f>
        <v>0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/>
      <c r="E13" s="128" t="s">
        <v>28</v>
      </c>
      <c r="F13" s="128"/>
      <c r="G13" s="128"/>
      <c r="H13" s="24">
        <f>IF(D13=0,0,IF(D13=1,10,IF(D13=2,20,IF(D13=3,30,IF(D13=4,40)))))</f>
        <v>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/>
      <c r="E14" s="116" t="s">
        <v>23</v>
      </c>
      <c r="F14" s="117"/>
      <c r="G14" s="118"/>
      <c r="H14" s="140">
        <f>IF(D14=0,0,IF(D14&lt;80,5,IF(D14=80,5,IF(D14&gt;80.2,10))))</f>
        <v>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/>
      <c r="E17" s="128" t="s">
        <v>128</v>
      </c>
      <c r="F17" s="128"/>
      <c r="G17" s="128"/>
      <c r="H17" s="24">
        <f>IF(D17&lt;100,0,IF(D17=100,10))</f>
        <v>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/>
      <c r="E18" s="128" t="s">
        <v>131</v>
      </c>
      <c r="F18" s="128"/>
      <c r="G18" s="128"/>
      <c r="H18" s="24">
        <f>IF(D18=0,0,IF(D18&lt;50,1,IF(D18=50,5,IF(D18&lt;80,5,IF(D18=80,10,IF(D18&gt;80,10))))))</f>
        <v>0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27</v>
      </c>
      <c r="E19" s="158"/>
      <c r="F19" s="158"/>
      <c r="G19" s="158"/>
      <c r="H19" s="123">
        <f>D19</f>
        <v>27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8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3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1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0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1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1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1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3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1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11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5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1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1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1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0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2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/>
      <c r="E45" s="133" t="s">
        <v>72</v>
      </c>
      <c r="F45" s="134"/>
      <c r="G45" s="116"/>
      <c r="H45" s="123">
        <f>IF(D45=0,0,IF(D45&lt;30,3,IF(D45=30,5,IF(D45&lt;60,5,IF(D45=60,5,IF(D45&gt;60.1,10))))))</f>
        <v>0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/>
      <c r="E49" s="133" t="s">
        <v>134</v>
      </c>
      <c r="F49" s="134"/>
      <c r="G49" s="116"/>
      <c r="H49" s="123">
        <f>IF(D49=0,0,IF(D49&lt;10,3,IF(D49=10,5,IF(D49&lt;30,5,IF(D49=30,5,IF(D49&gt;30.1,10))))))</f>
        <v>0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/>
      <c r="E52" s="117" t="s">
        <v>23</v>
      </c>
      <c r="F52" s="117"/>
      <c r="G52" s="118"/>
      <c r="H52" s="140">
        <f>IF(D52=0,0,IF(D52&lt;80,5,IF(D52=80,5,IF(D52&gt;80.2,10))))</f>
        <v>0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/>
      <c r="E55" s="128" t="s">
        <v>54</v>
      </c>
      <c r="F55" s="128"/>
      <c r="G55" s="144"/>
      <c r="H55" s="140">
        <f>IF(D55=0,0,IF(D55&lt;10,3,IF(D55=10,5,IF(D55&lt;20,5,IF(D55=20,5,IF(D55&gt;20.1,10))))))</f>
        <v>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/>
      <c r="E58" s="117" t="s">
        <v>47</v>
      </c>
      <c r="F58" s="117"/>
      <c r="G58" s="117"/>
      <c r="H58" s="140">
        <f>IF(D58=0,0,IF(D58&lt;10,5,IF(D58=10,5,IF(D58&gt;10.2,10))))</f>
        <v>0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/>
      <c r="E61" s="133" t="s">
        <v>61</v>
      </c>
      <c r="F61" s="134"/>
      <c r="G61" s="116"/>
      <c r="H61" s="123">
        <f>IF(D61=0,0,IF(D61&lt;5,1,IF(D61=5,5,IF(D61&lt;10,5,IF(D61=10,5,IF(D61&gt;10.1,10))))))</f>
        <v>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/>
      <c r="E64" s="133" t="s">
        <v>91</v>
      </c>
      <c r="F64" s="134"/>
      <c r="G64" s="116"/>
      <c r="H64" s="123">
        <f>IF(D64=0,0,IF(D64&lt;10,2,IF(D64=10,5,IF(D64&lt;20,5,IF(D64=20,5,IF(D64&gt;20.1,10))))))</f>
        <v>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2</v>
      </c>
      <c r="E67" s="133" t="s">
        <v>90</v>
      </c>
      <c r="F67" s="134"/>
      <c r="G67" s="116"/>
      <c r="H67" s="24">
        <f>IF(D67=0,0,IF(D67=1,-10,IF(D67=2,-20,IF(D67=3,-30,IF(D67=4,-40)))))</f>
        <v>-20</v>
      </c>
      <c r="I67" s="4"/>
      <c r="J67" s="4"/>
    </row>
    <row r="68" spans="1:10" ht="23.25" customHeight="1">
      <c r="A68" s="97"/>
      <c r="B68" s="164"/>
      <c r="C68" s="165"/>
      <c r="D68" s="9">
        <v>1</v>
      </c>
      <c r="E68" s="133" t="s">
        <v>75</v>
      </c>
      <c r="F68" s="134"/>
      <c r="G68" s="116"/>
      <c r="H68" s="24">
        <f>IF(D68=0,0,IF(D68=1,3,IF(D68=2,6,IF(D68=3,9,IF(D68=4,12)))))</f>
        <v>3</v>
      </c>
      <c r="I68" s="4"/>
      <c r="J68" s="4"/>
    </row>
    <row r="69" spans="1:10" ht="18.75" customHeight="1">
      <c r="A69" s="98"/>
      <c r="B69" s="166"/>
      <c r="C69" s="167"/>
      <c r="D69" s="9"/>
      <c r="E69" s="133" t="s">
        <v>76</v>
      </c>
      <c r="F69" s="134"/>
      <c r="G69" s="116"/>
      <c r="H69" s="24">
        <f>IF(D69=0,0,IF(D69=1,10,IF(D69=2,20,IF(D69=3,30,IF(D69=4,40)))))</f>
        <v>0</v>
      </c>
      <c r="I69" s="4"/>
      <c r="J69" s="4"/>
    </row>
    <row r="70" spans="1:10" ht="88.5" customHeight="1">
      <c r="A70" s="13" t="s">
        <v>156</v>
      </c>
      <c r="B70" s="127" t="s">
        <v>152</v>
      </c>
      <c r="C70" s="130"/>
      <c r="D70" s="16"/>
      <c r="E70" s="141" t="s">
        <v>151</v>
      </c>
      <c r="F70" s="142"/>
      <c r="G70" s="143"/>
      <c r="H70" s="24"/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1</v>
      </c>
      <c r="E71" s="133" t="s">
        <v>70</v>
      </c>
      <c r="F71" s="134"/>
      <c r="G71" s="116"/>
      <c r="H71" s="24">
        <f>IF(D71=0,0,IF(D71=1,5,IF(D71=2,10,IF(D71=3,15,IF(D71=4,20)))))</f>
        <v>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0</v>
      </c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>
        <v>0</v>
      </c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0</v>
      </c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>
        <v>0</v>
      </c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>
        <v>0</v>
      </c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>
        <v>0</v>
      </c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0</v>
      </c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>
        <v>0</v>
      </c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>
        <v>0</v>
      </c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/>
      <c r="E83" s="173" t="s">
        <v>84</v>
      </c>
      <c r="F83" s="173"/>
      <c r="G83" s="173"/>
      <c r="H83" s="24"/>
      <c r="I83" s="4"/>
      <c r="J83" s="4"/>
    </row>
    <row r="84" spans="1:10" ht="18.75">
      <c r="A84" s="70"/>
      <c r="B84" s="164"/>
      <c r="C84" s="165"/>
      <c r="D84" s="9"/>
      <c r="E84" s="168" t="s">
        <v>99</v>
      </c>
      <c r="F84" s="169"/>
      <c r="G84" s="119"/>
      <c r="H84" s="24"/>
      <c r="I84" s="4"/>
      <c r="J84" s="4"/>
    </row>
    <row r="85" spans="1:10" ht="18.75">
      <c r="A85" s="71"/>
      <c r="B85" s="166"/>
      <c r="C85" s="167"/>
      <c r="D85" s="9"/>
      <c r="E85" s="133" t="s">
        <v>78</v>
      </c>
      <c r="F85" s="134"/>
      <c r="G85" s="116"/>
      <c r="H85" s="24">
        <f>IF(D85=0,0,IF(D85=1,15,IF(D85=2,30,IF(D85=3,45,IF(D85=4,60,IF(D85=5,75,IF(D85=6,90)))))))</f>
        <v>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/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/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/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/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/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/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15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77"/>
  <sheetViews>
    <sheetView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F19" sqref="F19:F43"/>
    </sheetView>
  </sheetViews>
  <sheetFormatPr defaultColWidth="9.00390625" defaultRowHeight="12.75"/>
  <cols>
    <col min="1" max="1" width="39.00390625" style="15" customWidth="1"/>
    <col min="2" max="2" width="8.875" style="55" customWidth="1"/>
    <col min="3" max="3" width="4.125" style="55" customWidth="1"/>
    <col min="4" max="4" width="8.375" style="7" customWidth="1"/>
    <col min="5" max="5" width="9.375" style="7" customWidth="1"/>
    <col min="6" max="7" width="9.25390625" style="7" customWidth="1"/>
    <col min="8" max="8" width="9.625" style="7" customWidth="1"/>
    <col min="9" max="9" width="9.875" style="7" customWidth="1"/>
    <col min="10" max="10" width="13.25390625" style="7" customWidth="1"/>
    <col min="11" max="11" width="8.625" style="7" customWidth="1"/>
    <col min="12" max="12" width="9.375" style="7" customWidth="1"/>
    <col min="13" max="13" width="9.00390625" style="7" customWidth="1"/>
    <col min="14" max="14" width="10.125" style="7" customWidth="1"/>
    <col min="15" max="15" width="9.25390625" style="7" customWidth="1"/>
    <col min="16" max="16" width="7.875" style="7" customWidth="1"/>
    <col min="17" max="41" width="9.125" style="4" customWidth="1"/>
    <col min="42" max="16384" width="9.125" style="1" customWidth="1"/>
  </cols>
  <sheetData>
    <row r="1" spans="1:16" ht="18" customHeight="1">
      <c r="A1" s="109" t="s">
        <v>157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14"/>
      <c r="B2" s="53"/>
      <c r="C2" s="5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4.25" customHeight="1">
      <c r="A3" s="23" t="s">
        <v>95</v>
      </c>
      <c r="B3" s="58" t="s">
        <v>96</v>
      </c>
      <c r="C3" s="59"/>
      <c r="D3" s="52" t="s">
        <v>92</v>
      </c>
      <c r="E3" s="52" t="s">
        <v>92</v>
      </c>
      <c r="F3" s="52" t="s">
        <v>92</v>
      </c>
      <c r="G3" s="52" t="s">
        <v>92</v>
      </c>
      <c r="H3" s="52" t="s">
        <v>92</v>
      </c>
      <c r="I3" s="52" t="s">
        <v>92</v>
      </c>
      <c r="J3" s="52" t="s">
        <v>92</v>
      </c>
      <c r="K3" s="52" t="s">
        <v>92</v>
      </c>
      <c r="L3" s="52" t="s">
        <v>92</v>
      </c>
      <c r="M3" s="52" t="s">
        <v>92</v>
      </c>
      <c r="N3" s="52" t="s">
        <v>92</v>
      </c>
      <c r="O3" s="52" t="s">
        <v>92</v>
      </c>
      <c r="P3" s="52" t="s">
        <v>172</v>
      </c>
    </row>
    <row r="4" spans="1:16" ht="18" customHeight="1">
      <c r="A4" s="22" t="s">
        <v>94</v>
      </c>
      <c r="B4" s="94"/>
      <c r="C4" s="95"/>
      <c r="D4" s="43" t="s">
        <v>106</v>
      </c>
      <c r="E4" s="43" t="s">
        <v>107</v>
      </c>
      <c r="F4" s="43" t="s">
        <v>108</v>
      </c>
      <c r="G4" s="43" t="s">
        <v>109</v>
      </c>
      <c r="H4" s="43" t="s">
        <v>110</v>
      </c>
      <c r="I4" s="43" t="s">
        <v>111</v>
      </c>
      <c r="J4" s="43" t="s">
        <v>112</v>
      </c>
      <c r="K4" s="43" t="s">
        <v>113</v>
      </c>
      <c r="L4" s="43" t="s">
        <v>114</v>
      </c>
      <c r="M4" s="43" t="s">
        <v>115</v>
      </c>
      <c r="N4" s="43" t="s">
        <v>116</v>
      </c>
      <c r="O4" s="43" t="s">
        <v>117</v>
      </c>
      <c r="P4" s="43" t="s">
        <v>118</v>
      </c>
    </row>
    <row r="5" spans="1:16" ht="13.5" customHeight="1">
      <c r="A5" s="104" t="s">
        <v>0</v>
      </c>
      <c r="B5" s="72" t="s">
        <v>27</v>
      </c>
      <c r="C5" s="73"/>
      <c r="D5" s="80">
        <f>Глядень!H5</f>
        <v>10</v>
      </c>
      <c r="E5" s="80">
        <f>Дорохово!H5</f>
        <v>7</v>
      </c>
      <c r="F5" s="80">
        <f>'Кр.Поляна'!H5</f>
        <v>10</v>
      </c>
      <c r="G5" s="80">
        <f>Крутояр!H5</f>
        <v>10</v>
      </c>
      <c r="H5" s="80">
        <f>Павловка!H5</f>
        <v>10</v>
      </c>
      <c r="I5" s="80">
        <f>Подсосное!H5</f>
        <v>10</v>
      </c>
      <c r="J5" s="80">
        <f>Преображенка!H5</f>
        <v>10</v>
      </c>
      <c r="K5" s="80">
        <f>Сахапта!H5</f>
        <v>10</v>
      </c>
      <c r="L5" s="80">
        <f>Степной!H5</f>
        <v>10</v>
      </c>
      <c r="M5" s="80">
        <f>Сохновка!H5</f>
        <v>10</v>
      </c>
      <c r="N5" s="80">
        <f>Антропово!H5</f>
        <v>10</v>
      </c>
      <c r="O5" s="80">
        <f>Медведск!H5</f>
        <v>10</v>
      </c>
      <c r="P5" s="80">
        <v>0</v>
      </c>
    </row>
    <row r="6" spans="1:16" ht="12.75" customHeight="1">
      <c r="A6" s="105"/>
      <c r="B6" s="74"/>
      <c r="C6" s="75"/>
      <c r="D6" s="83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3" customHeight="1">
      <c r="A7" s="105"/>
      <c r="B7" s="74"/>
      <c r="C7" s="75"/>
      <c r="D7" s="83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2.75" customHeight="1">
      <c r="A8" s="106"/>
      <c r="B8" s="76"/>
      <c r="C8" s="77"/>
      <c r="D8" s="84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15" customHeight="1">
      <c r="A9" s="104" t="s">
        <v>30</v>
      </c>
      <c r="B9" s="72" t="s">
        <v>29</v>
      </c>
      <c r="C9" s="73"/>
      <c r="D9" s="80">
        <f>Глядень!H9</f>
        <v>5</v>
      </c>
      <c r="E9" s="80">
        <f>Дорохово!H9</f>
        <v>10</v>
      </c>
      <c r="F9" s="80">
        <f>'Кр.Поляна'!H9</f>
        <v>1</v>
      </c>
      <c r="G9" s="80">
        <f>Крутояр!H9</f>
        <v>10</v>
      </c>
      <c r="H9" s="80">
        <f>Павловка!H9</f>
        <v>5</v>
      </c>
      <c r="I9" s="80">
        <f>Подсосное!H9</f>
        <v>5</v>
      </c>
      <c r="J9" s="80">
        <f>Преображенка!H9</f>
        <v>5</v>
      </c>
      <c r="K9" s="80">
        <f>Сахапта!H9</f>
        <v>5</v>
      </c>
      <c r="L9" s="80">
        <f>Степной!H9</f>
        <v>10</v>
      </c>
      <c r="M9" s="80">
        <f>Сохновка!H9</f>
        <v>10</v>
      </c>
      <c r="N9" s="80">
        <f>Антропово!H9</f>
        <v>10</v>
      </c>
      <c r="O9" s="80">
        <f>Медведск!H9</f>
        <v>5</v>
      </c>
      <c r="P9" s="80">
        <v>0</v>
      </c>
    </row>
    <row r="10" spans="1:16" ht="3.75" customHeight="1">
      <c r="A10" s="105"/>
      <c r="B10" s="74"/>
      <c r="C10" s="75"/>
      <c r="D10" s="83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5.75" customHeight="1">
      <c r="A11" s="105"/>
      <c r="B11" s="74"/>
      <c r="C11" s="75"/>
      <c r="D11" s="83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9.5" customHeight="1">
      <c r="A12" s="106"/>
      <c r="B12" s="76"/>
      <c r="C12" s="77"/>
      <c r="D12" s="8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6" ht="21" customHeight="1">
      <c r="A13" s="8" t="s">
        <v>1</v>
      </c>
      <c r="B13" s="56" t="s">
        <v>22</v>
      </c>
      <c r="C13" s="56"/>
      <c r="D13" s="38">
        <f>Глядень!H13</f>
        <v>20</v>
      </c>
      <c r="E13" s="38">
        <f>Дорохово!H13</f>
        <v>10</v>
      </c>
      <c r="F13" s="38">
        <f>'Кр.Поляна'!H13</f>
        <v>10</v>
      </c>
      <c r="G13" s="38">
        <f>Крутояр!H13</f>
        <v>20</v>
      </c>
      <c r="H13" s="38">
        <f>Павловка!H13</f>
        <v>10</v>
      </c>
      <c r="I13" s="38">
        <f>Подсосное!H13</f>
        <v>10</v>
      </c>
      <c r="J13" s="38">
        <f>Преображенка!H13</f>
        <v>20</v>
      </c>
      <c r="K13" s="38">
        <f>Сахапта!H13</f>
        <v>10</v>
      </c>
      <c r="L13" s="38">
        <f>Степной!H13</f>
        <v>20</v>
      </c>
      <c r="M13" s="38">
        <f>Сохновка!H13</f>
        <v>10</v>
      </c>
      <c r="N13" s="38">
        <f>Антропово!H13</f>
        <v>10</v>
      </c>
      <c r="O13" s="38">
        <f>Медведск!H13</f>
        <v>10</v>
      </c>
      <c r="P13" s="38">
        <v>0</v>
      </c>
    </row>
    <row r="14" spans="1:16" ht="12.75" customHeight="1">
      <c r="A14" s="107" t="s">
        <v>132</v>
      </c>
      <c r="B14" s="56" t="s">
        <v>2</v>
      </c>
      <c r="C14" s="78"/>
      <c r="D14" s="80">
        <f>Глядень!H14</f>
        <v>10</v>
      </c>
      <c r="E14" s="80">
        <f>Дорохово!H14</f>
        <v>10</v>
      </c>
      <c r="F14" s="80">
        <f>'Кр.Поляна'!H14</f>
        <v>10</v>
      </c>
      <c r="G14" s="80">
        <f>Крутояр!H14</f>
        <v>10</v>
      </c>
      <c r="H14" s="80">
        <f>Павловка!H14</f>
        <v>10</v>
      </c>
      <c r="I14" s="80">
        <f>Подсосное!H14</f>
        <v>10</v>
      </c>
      <c r="J14" s="80">
        <f>Преображенка!H14</f>
        <v>10</v>
      </c>
      <c r="K14" s="80">
        <f>Сахапта!H14</f>
        <v>10</v>
      </c>
      <c r="L14" s="80">
        <f>Степной!H14</f>
        <v>10</v>
      </c>
      <c r="M14" s="80">
        <f>Сохновка!H14</f>
        <v>10</v>
      </c>
      <c r="N14" s="80">
        <f>Антропово!H14</f>
        <v>10</v>
      </c>
      <c r="O14" s="80">
        <f>Медведск!H14</f>
        <v>10</v>
      </c>
      <c r="P14" s="80">
        <v>0</v>
      </c>
    </row>
    <row r="15" spans="1:16" ht="4.5" customHeight="1">
      <c r="A15" s="107"/>
      <c r="B15" s="56"/>
      <c r="C15" s="78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5.75" customHeight="1">
      <c r="A16" s="107"/>
      <c r="B16" s="56"/>
      <c r="C16" s="78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27" customHeight="1">
      <c r="A17" s="8" t="s">
        <v>127</v>
      </c>
      <c r="B17" s="56" t="s">
        <v>126</v>
      </c>
      <c r="C17" s="56"/>
      <c r="D17" s="39">
        <f>Глядень!H17</f>
        <v>10</v>
      </c>
      <c r="E17" s="39">
        <f>Дорохово!H17</f>
        <v>10</v>
      </c>
      <c r="F17" s="51">
        <f>'Кр.Поляна'!H17</f>
        <v>0</v>
      </c>
      <c r="G17" s="39">
        <f>Крутояр!H17</f>
        <v>10</v>
      </c>
      <c r="H17" s="39">
        <f>Павловка!H17</f>
        <v>10</v>
      </c>
      <c r="I17" s="51">
        <f>Подсосное!H17</f>
        <v>0</v>
      </c>
      <c r="J17" s="39">
        <f>Преображенка!H17</f>
        <v>10</v>
      </c>
      <c r="K17" s="39">
        <f>Сахапта!H17</f>
        <v>10</v>
      </c>
      <c r="L17" s="39">
        <f>Степной!H17</f>
        <v>10</v>
      </c>
      <c r="M17" s="51">
        <f>Сохновка!H17</f>
        <v>0</v>
      </c>
      <c r="N17" s="39">
        <f>Антропово!H17</f>
        <v>10</v>
      </c>
      <c r="O17" s="51">
        <f>Медведск!H17</f>
        <v>0</v>
      </c>
      <c r="P17" s="51">
        <v>0</v>
      </c>
    </row>
    <row r="18" spans="1:16" ht="23.25" customHeight="1">
      <c r="A18" s="8" t="s">
        <v>129</v>
      </c>
      <c r="B18" s="56" t="s">
        <v>130</v>
      </c>
      <c r="C18" s="56"/>
      <c r="D18" s="40">
        <f>Глядень!H18</f>
        <v>5</v>
      </c>
      <c r="E18" s="40">
        <f>Дорохово!H18</f>
        <v>10</v>
      </c>
      <c r="F18" s="40">
        <f>'Кр.Поляна'!H18</f>
        <v>1</v>
      </c>
      <c r="G18" s="40">
        <f>Крутояр!H18</f>
        <v>10</v>
      </c>
      <c r="H18" s="40">
        <f>Павловка!H18</f>
        <v>5</v>
      </c>
      <c r="I18" s="40">
        <f>Подсосное!H18</f>
        <v>5</v>
      </c>
      <c r="J18" s="40">
        <f>Преображенка!H18</f>
        <v>1</v>
      </c>
      <c r="K18" s="40">
        <f>Сахапта!H18</f>
        <v>10</v>
      </c>
      <c r="L18" s="40">
        <f>Степной!H18</f>
        <v>10</v>
      </c>
      <c r="M18" s="40">
        <f>Сохновка!H18</f>
        <v>10</v>
      </c>
      <c r="N18" s="40">
        <f>Антропово!H18</f>
        <v>10</v>
      </c>
      <c r="O18" s="40">
        <f>Медведск!H18</f>
        <v>5</v>
      </c>
      <c r="P18" s="40">
        <v>0</v>
      </c>
    </row>
    <row r="19" spans="1:16" ht="24.75" customHeight="1">
      <c r="A19" s="19" t="s">
        <v>51</v>
      </c>
      <c r="B19" s="110" t="s">
        <v>154</v>
      </c>
      <c r="C19" s="111"/>
      <c r="D19" s="85">
        <f>Глядень!H19</f>
        <v>44</v>
      </c>
      <c r="E19" s="63">
        <f>Дорохово!H19</f>
        <v>38</v>
      </c>
      <c r="F19" s="63">
        <f>'Кр.Поляна'!H19</f>
        <v>42</v>
      </c>
      <c r="G19" s="63">
        <f>Крутояр!H19</f>
        <v>30</v>
      </c>
      <c r="H19" s="63">
        <f>Павловка!H19</f>
        <v>76</v>
      </c>
      <c r="I19" s="63">
        <f>Подсосное!H19</f>
        <v>36</v>
      </c>
      <c r="J19" s="63">
        <f>Преображенка!H19</f>
        <v>85</v>
      </c>
      <c r="K19" s="63">
        <f>Сахапта!H19</f>
        <v>44</v>
      </c>
      <c r="L19" s="63">
        <f>Степной!H19</f>
        <v>39</v>
      </c>
      <c r="M19" s="63">
        <f>Сохновка!H19</f>
        <v>37</v>
      </c>
      <c r="N19" s="63">
        <f>Антропово!H19</f>
        <v>46</v>
      </c>
      <c r="O19" s="63">
        <f>Медведск!H19</f>
        <v>31</v>
      </c>
      <c r="P19" s="63">
        <f>Сереж!H19</f>
        <v>27</v>
      </c>
    </row>
    <row r="20" spans="1:41" s="2" customFormat="1" ht="15" customHeight="1">
      <c r="A20" s="12" t="s">
        <v>149</v>
      </c>
      <c r="B20" s="89" t="s">
        <v>150</v>
      </c>
      <c r="C20" s="90"/>
      <c r="D20" s="86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16" ht="15" customHeight="1">
      <c r="A21" s="36" t="s">
        <v>58</v>
      </c>
      <c r="B21" s="56" t="s">
        <v>59</v>
      </c>
      <c r="C21" s="108"/>
      <c r="D21" s="86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5" customHeight="1">
      <c r="A22" s="36" t="s">
        <v>45</v>
      </c>
      <c r="B22" s="61" t="s">
        <v>26</v>
      </c>
      <c r="C22" s="62"/>
      <c r="D22" s="86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4.25" customHeight="1">
      <c r="A23" s="36" t="s">
        <v>7</v>
      </c>
      <c r="B23" s="61" t="s">
        <v>40</v>
      </c>
      <c r="C23" s="62"/>
      <c r="D23" s="86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12" customHeight="1">
      <c r="A24" s="36" t="s">
        <v>8</v>
      </c>
      <c r="B24" s="61" t="s">
        <v>40</v>
      </c>
      <c r="C24" s="62"/>
      <c r="D24" s="8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16.5" customHeight="1">
      <c r="A25" s="36" t="s">
        <v>9</v>
      </c>
      <c r="B25" s="61" t="s">
        <v>40</v>
      </c>
      <c r="C25" s="62"/>
      <c r="D25" s="86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15.75" customHeight="1">
      <c r="A26" s="36" t="s">
        <v>10</v>
      </c>
      <c r="B26" s="61" t="s">
        <v>40</v>
      </c>
      <c r="C26" s="62"/>
      <c r="D26" s="8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41" s="2" customFormat="1" ht="49.5" customHeight="1">
      <c r="A27" s="36" t="s">
        <v>11</v>
      </c>
      <c r="B27" s="61" t="s">
        <v>40</v>
      </c>
      <c r="C27" s="62"/>
      <c r="D27" s="86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16" ht="19.5" customHeight="1">
      <c r="A28" s="12" t="s">
        <v>4</v>
      </c>
      <c r="B28" s="87" t="s">
        <v>145</v>
      </c>
      <c r="C28" s="88"/>
      <c r="D28" s="86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8.75" customHeight="1">
      <c r="A29" s="37" t="s">
        <v>21</v>
      </c>
      <c r="B29" s="61" t="s">
        <v>26</v>
      </c>
      <c r="C29" s="62"/>
      <c r="D29" s="86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8.75" customHeight="1">
      <c r="A30" s="37" t="s">
        <v>142</v>
      </c>
      <c r="B30" s="61" t="s">
        <v>141</v>
      </c>
      <c r="C30" s="62"/>
      <c r="D30" s="86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ht="18.75" customHeight="1">
      <c r="A31" s="37" t="s">
        <v>140</v>
      </c>
      <c r="B31" s="61" t="s">
        <v>141</v>
      </c>
      <c r="C31" s="62"/>
      <c r="D31" s="86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41" s="2" customFormat="1" ht="56.25" customHeight="1">
      <c r="A32" s="12" t="s">
        <v>5</v>
      </c>
      <c r="B32" s="87" t="s">
        <v>147</v>
      </c>
      <c r="C32" s="88"/>
      <c r="D32" s="86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16" ht="40.5" customHeight="1">
      <c r="A33" s="37" t="s">
        <v>138</v>
      </c>
      <c r="B33" s="61" t="s">
        <v>146</v>
      </c>
      <c r="C33" s="62"/>
      <c r="D33" s="86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8.75" customHeight="1">
      <c r="A34" s="37" t="s">
        <v>12</v>
      </c>
      <c r="B34" s="61" t="s">
        <v>41</v>
      </c>
      <c r="C34" s="62"/>
      <c r="D34" s="86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8.75" customHeight="1">
      <c r="A35" s="37" t="s">
        <v>13</v>
      </c>
      <c r="B35" s="61" t="s">
        <v>41</v>
      </c>
      <c r="C35" s="62"/>
      <c r="D35" s="86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41" s="2" customFormat="1" ht="94.5" customHeight="1">
      <c r="A36" s="12" t="s">
        <v>25</v>
      </c>
      <c r="B36" s="87" t="s">
        <v>153</v>
      </c>
      <c r="C36" s="88"/>
      <c r="D36" s="86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2" customFormat="1" ht="23.25" customHeight="1">
      <c r="A37" s="37" t="s">
        <v>14</v>
      </c>
      <c r="B37" s="61" t="s">
        <v>67</v>
      </c>
      <c r="C37" s="62"/>
      <c r="D37" s="86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2" customFormat="1" ht="24" customHeight="1">
      <c r="A38" s="37" t="s">
        <v>15</v>
      </c>
      <c r="B38" s="61" t="s">
        <v>67</v>
      </c>
      <c r="C38" s="62"/>
      <c r="D38" s="86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2" customFormat="1" ht="26.25" customHeight="1">
      <c r="A39" s="37" t="s">
        <v>16</v>
      </c>
      <c r="B39" s="61" t="s">
        <v>67</v>
      </c>
      <c r="C39" s="62"/>
      <c r="D39" s="86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16" ht="18.75" customHeight="1">
      <c r="A40" s="37" t="s">
        <v>17</v>
      </c>
      <c r="B40" s="61" t="s">
        <v>148</v>
      </c>
      <c r="C40" s="62"/>
      <c r="D40" s="86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8.75" customHeight="1">
      <c r="A41" s="37" t="s">
        <v>18</v>
      </c>
      <c r="B41" s="61" t="s">
        <v>148</v>
      </c>
      <c r="C41" s="62"/>
      <c r="D41" s="86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ht="67.5" customHeight="1">
      <c r="A42" s="37" t="s">
        <v>19</v>
      </c>
      <c r="B42" s="61" t="s">
        <v>148</v>
      </c>
      <c r="C42" s="62"/>
      <c r="D42" s="86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22.5" customHeight="1">
      <c r="A43" s="37" t="s">
        <v>20</v>
      </c>
      <c r="B43" s="61" t="s">
        <v>57</v>
      </c>
      <c r="C43" s="62"/>
      <c r="D43" s="60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22.5" customHeight="1">
      <c r="A44" s="20" t="s">
        <v>71</v>
      </c>
      <c r="B44" s="67"/>
      <c r="C44" s="6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22.5" customHeight="1">
      <c r="A45" s="69" t="s">
        <v>69</v>
      </c>
      <c r="B45" s="72" t="s">
        <v>2</v>
      </c>
      <c r="C45" s="73"/>
      <c r="D45" s="80">
        <f>Глядень!H45</f>
        <v>3</v>
      </c>
      <c r="E45" s="80">
        <f>Дорохово!H45</f>
        <v>0</v>
      </c>
      <c r="F45" s="80">
        <v>0</v>
      </c>
      <c r="G45" s="80">
        <v>0</v>
      </c>
      <c r="H45" s="80">
        <f>Павловка!H45</f>
        <v>3</v>
      </c>
      <c r="I45" s="80">
        <f>Подсосное!H45</f>
        <v>3</v>
      </c>
      <c r="J45" s="80">
        <f>Преображенка!H45</f>
        <v>10</v>
      </c>
      <c r="K45" s="80">
        <f>Сахапта!H45</f>
        <v>3</v>
      </c>
      <c r="L45" s="80">
        <f>Степной!H45</f>
        <v>3</v>
      </c>
      <c r="M45" s="80">
        <f>Сохновка!H45</f>
        <v>0</v>
      </c>
      <c r="N45" s="80">
        <f>Антропово!H45</f>
        <v>10</v>
      </c>
      <c r="O45" s="80">
        <f>Медведск!H45</f>
        <v>5</v>
      </c>
      <c r="P45" s="80">
        <v>0</v>
      </c>
    </row>
    <row r="46" spans="1:16" ht="12.75" customHeight="1">
      <c r="A46" s="70"/>
      <c r="B46" s="74"/>
      <c r="C46" s="75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7.5" customHeight="1">
      <c r="A47" s="70"/>
      <c r="B47" s="74"/>
      <c r="C47" s="75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8" customHeight="1">
      <c r="A48" s="71"/>
      <c r="B48" s="76"/>
      <c r="C48" s="77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18" customHeight="1">
      <c r="A49" s="99" t="s">
        <v>133</v>
      </c>
      <c r="B49" s="56" t="s">
        <v>2</v>
      </c>
      <c r="C49" s="56"/>
      <c r="D49" s="80">
        <f>Глядень!H49</f>
        <v>5</v>
      </c>
      <c r="E49" s="80">
        <f>Дорохово!H49</f>
        <v>5</v>
      </c>
      <c r="F49" s="80">
        <v>0</v>
      </c>
      <c r="G49" s="80">
        <v>0</v>
      </c>
      <c r="H49" s="80">
        <f>Павловка!H49</f>
        <v>10</v>
      </c>
      <c r="I49" s="80">
        <f>Подсосное!H49</f>
        <v>0</v>
      </c>
      <c r="J49" s="80">
        <f>Преображенка!H49</f>
        <v>3</v>
      </c>
      <c r="K49" s="80">
        <f>Сахапта!H49</f>
        <v>3</v>
      </c>
      <c r="L49" s="80">
        <f>Степной!H49</f>
        <v>0</v>
      </c>
      <c r="M49" s="80">
        <f>Сохновка!H49</f>
        <v>0</v>
      </c>
      <c r="N49" s="80">
        <f>Антропово!H49</f>
        <v>0</v>
      </c>
      <c r="O49" s="80">
        <f>Медведск!H49</f>
        <v>5</v>
      </c>
      <c r="P49" s="80">
        <v>0</v>
      </c>
    </row>
    <row r="50" spans="1:16" ht="18" customHeight="1">
      <c r="A50" s="100"/>
      <c r="B50" s="56"/>
      <c r="C50" s="56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8" customHeight="1">
      <c r="A51" s="101"/>
      <c r="B51" s="56"/>
      <c r="C51" s="56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12.75" customHeight="1">
      <c r="A52" s="102" t="s">
        <v>52</v>
      </c>
      <c r="B52" s="56" t="s">
        <v>2</v>
      </c>
      <c r="C52" s="56"/>
      <c r="D52" s="80">
        <f>Глядень!H52</f>
        <v>5</v>
      </c>
      <c r="E52" s="80">
        <f>Дорохово!H52</f>
        <v>0</v>
      </c>
      <c r="F52" s="80">
        <f>'Кр.Поляна'!H52</f>
        <v>5</v>
      </c>
      <c r="G52" s="80">
        <f>Крутояр!H52</f>
        <v>5</v>
      </c>
      <c r="H52" s="80">
        <f>Павловка!H52</f>
        <v>5</v>
      </c>
      <c r="I52" s="80">
        <f>Подсосное!H52</f>
        <v>5</v>
      </c>
      <c r="J52" s="80">
        <f>Преображенка!H52</f>
        <v>5</v>
      </c>
      <c r="K52" s="80">
        <f>Сахапта!H52</f>
        <v>5</v>
      </c>
      <c r="L52" s="80">
        <f>Степной!H52</f>
        <v>5</v>
      </c>
      <c r="M52" s="80">
        <f>Сохновка!H52</f>
        <v>5</v>
      </c>
      <c r="N52" s="80">
        <f>Антропово!H52</f>
        <v>5</v>
      </c>
      <c r="O52" s="80">
        <f>Медведск!H52</f>
        <v>5</v>
      </c>
      <c r="P52" s="80">
        <v>0</v>
      </c>
    </row>
    <row r="53" spans="1:16" ht="12.75" customHeight="1">
      <c r="A53" s="102"/>
      <c r="B53" s="56"/>
      <c r="C53" s="56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23.25" customHeight="1">
      <c r="A54" s="102"/>
      <c r="B54" s="56"/>
      <c r="C54" s="56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12.75" customHeight="1">
      <c r="A55" s="102" t="s">
        <v>53</v>
      </c>
      <c r="B55" s="56" t="s">
        <v>2</v>
      </c>
      <c r="C55" s="62"/>
      <c r="D55" s="80">
        <f>Глядень!H55</f>
        <v>10</v>
      </c>
      <c r="E55" s="80">
        <f>Дорохово!H55</f>
        <v>10</v>
      </c>
      <c r="F55" s="80">
        <f>'Кр.Поляна'!H55</f>
        <v>3</v>
      </c>
      <c r="G55" s="80">
        <f>Крутояр!H55</f>
        <v>10</v>
      </c>
      <c r="H55" s="80">
        <f>Павловка!H55</f>
        <v>10</v>
      </c>
      <c r="I55" s="80">
        <f>Подсосное!H55</f>
        <v>10</v>
      </c>
      <c r="J55" s="80">
        <f>Преображенка!H55</f>
        <v>10</v>
      </c>
      <c r="K55" s="80">
        <f>Сахапта!H55</f>
        <v>3</v>
      </c>
      <c r="L55" s="80">
        <f>Степной!H55</f>
        <v>10</v>
      </c>
      <c r="M55" s="80">
        <f>Сохновка!H55</f>
        <v>10</v>
      </c>
      <c r="N55" s="80">
        <f>Антропово!H55</f>
        <v>10</v>
      </c>
      <c r="O55" s="80">
        <f>Медведск!H55</f>
        <v>10</v>
      </c>
      <c r="P55" s="80">
        <v>0</v>
      </c>
    </row>
    <row r="56" spans="1:16" ht="6.75" customHeight="1">
      <c r="A56" s="102"/>
      <c r="B56" s="56"/>
      <c r="C56" s="62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0.5" customHeight="1">
      <c r="A57" s="103"/>
      <c r="B57" s="62"/>
      <c r="C57" s="6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16.5" customHeight="1">
      <c r="A58" s="102" t="s">
        <v>46</v>
      </c>
      <c r="B58" s="56" t="s">
        <v>2</v>
      </c>
      <c r="C58" s="56"/>
      <c r="D58" s="91">
        <f>Глядень!H58</f>
        <v>5</v>
      </c>
      <c r="E58" s="91">
        <f>Дорохово!H58</f>
        <v>0</v>
      </c>
      <c r="F58" s="91">
        <v>0</v>
      </c>
      <c r="G58" s="91">
        <f>Крутояр!H58</f>
        <v>5</v>
      </c>
      <c r="H58" s="91">
        <f>Павловка!H58</f>
        <v>5</v>
      </c>
      <c r="I58" s="91">
        <f>Подсосное!H58</f>
        <v>5</v>
      </c>
      <c r="J58" s="91">
        <f>Преображенка!H58</f>
        <v>5</v>
      </c>
      <c r="K58" s="91">
        <f>Сахапта!H58</f>
        <v>5</v>
      </c>
      <c r="L58" s="91">
        <f>Степной!H58</f>
        <v>0</v>
      </c>
      <c r="M58" s="91">
        <f>Сохновка!H58</f>
        <v>0</v>
      </c>
      <c r="N58" s="91">
        <f>Антропово!H58</f>
        <v>0</v>
      </c>
      <c r="O58" s="91">
        <f>Медведск!H58</f>
        <v>5</v>
      </c>
      <c r="P58" s="91">
        <v>0</v>
      </c>
    </row>
    <row r="59" spans="1:16" ht="15" customHeight="1">
      <c r="A59" s="103"/>
      <c r="B59" s="56"/>
      <c r="C59" s="5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5.75" customHeight="1">
      <c r="A60" s="103"/>
      <c r="B60" s="56"/>
      <c r="C60" s="56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 customHeight="1">
      <c r="A61" s="96" t="s">
        <v>60</v>
      </c>
      <c r="B61" s="72" t="s">
        <v>2</v>
      </c>
      <c r="C61" s="73"/>
      <c r="D61" s="80">
        <f>Глядень!H61</f>
        <v>10</v>
      </c>
      <c r="E61" s="80">
        <f>Дорохово!H61</f>
        <v>10</v>
      </c>
      <c r="F61" s="80">
        <v>0</v>
      </c>
      <c r="G61" s="80">
        <f>Крутояр!H58</f>
        <v>5</v>
      </c>
      <c r="H61" s="80">
        <f>Павловка!H61</f>
        <v>10</v>
      </c>
      <c r="I61" s="80">
        <f>Подсосное!H61</f>
        <v>10</v>
      </c>
      <c r="J61" s="80">
        <f>Преображенка!H61</f>
        <v>10</v>
      </c>
      <c r="K61" s="80">
        <f>Сахапта!H61</f>
        <v>1</v>
      </c>
      <c r="L61" s="80">
        <f>Степной!H61</f>
        <v>0</v>
      </c>
      <c r="M61" s="80">
        <f>Сохновка!H61</f>
        <v>0</v>
      </c>
      <c r="N61" s="80">
        <f>Антропово!H61</f>
        <v>5</v>
      </c>
      <c r="O61" s="80">
        <f>Медведск!H61</f>
        <v>0</v>
      </c>
      <c r="P61" s="80">
        <v>0</v>
      </c>
    </row>
    <row r="62" spans="1:16" ht="8.25" customHeight="1">
      <c r="A62" s="97"/>
      <c r="B62" s="74"/>
      <c r="C62" s="75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5.75" customHeight="1">
      <c r="A63" s="98"/>
      <c r="B63" s="76"/>
      <c r="C63" s="77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1:16" ht="20.25" customHeight="1">
      <c r="A64" s="96" t="s">
        <v>64</v>
      </c>
      <c r="B64" s="72" t="s">
        <v>2</v>
      </c>
      <c r="C64" s="73"/>
      <c r="D64" s="80">
        <f>Глядень!H64</f>
        <v>10</v>
      </c>
      <c r="E64" s="80">
        <f>Дорохово!H64</f>
        <v>10</v>
      </c>
      <c r="F64" s="80">
        <f>'Кр.Поляна'!H64</f>
        <v>5</v>
      </c>
      <c r="G64" s="80">
        <f>Крутояр!H64</f>
        <v>10</v>
      </c>
      <c r="H64" s="80">
        <f>Павловка!H64</f>
        <v>10</v>
      </c>
      <c r="I64" s="80">
        <f>Подсосное!H64</f>
        <v>5</v>
      </c>
      <c r="J64" s="80">
        <f>Преображенка!H64</f>
        <v>5</v>
      </c>
      <c r="K64" s="80">
        <f>Сахапта!H64</f>
        <v>10</v>
      </c>
      <c r="L64" s="80">
        <f>Степной!H64</f>
        <v>10</v>
      </c>
      <c r="M64" s="80">
        <f>Сохновка!H64</f>
        <v>0</v>
      </c>
      <c r="N64" s="80">
        <f>Антропово!H64</f>
        <v>10</v>
      </c>
      <c r="O64" s="80">
        <f>Медведск!H64</f>
        <v>2</v>
      </c>
      <c r="P64" s="80">
        <v>0</v>
      </c>
    </row>
    <row r="65" spans="1:16" ht="21" customHeight="1">
      <c r="A65" s="97"/>
      <c r="B65" s="74"/>
      <c r="C65" s="75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9.5" customHeight="1">
      <c r="A66" s="98"/>
      <c r="B66" s="76"/>
      <c r="C66" s="77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1:16" ht="18.75" customHeight="1">
      <c r="A67" s="96" t="s">
        <v>137</v>
      </c>
      <c r="B67" s="72" t="s">
        <v>93</v>
      </c>
      <c r="C67" s="73"/>
      <c r="D67" s="40">
        <f>Глядень!H67</f>
        <v>0</v>
      </c>
      <c r="E67" s="40">
        <f>Дорохово!H67</f>
        <v>-10</v>
      </c>
      <c r="F67" s="40">
        <f>'Кр.Поляна'!H67</f>
        <v>-10</v>
      </c>
      <c r="G67" s="40">
        <f>Крутояр!H67</f>
        <v>-10</v>
      </c>
      <c r="H67" s="40">
        <f>Павловка!H67</f>
        <v>0</v>
      </c>
      <c r="I67" s="40">
        <v>0</v>
      </c>
      <c r="J67" s="40">
        <f>Преображенка!H67</f>
        <v>-10</v>
      </c>
      <c r="K67" s="40">
        <f>Сахапта!H67</f>
        <v>-20</v>
      </c>
      <c r="L67" s="40">
        <f>Степной!H67</f>
        <v>-10</v>
      </c>
      <c r="M67" s="40">
        <f>Сохновка!H67</f>
        <v>-30</v>
      </c>
      <c r="N67" s="40">
        <f>Антропово!H67</f>
        <v>-10</v>
      </c>
      <c r="O67" s="40">
        <f>Медведск!H67</f>
        <v>-30</v>
      </c>
      <c r="P67" s="40">
        <f>Сереж!H67</f>
        <v>-20</v>
      </c>
    </row>
    <row r="68" spans="1:16" ht="18" customHeight="1">
      <c r="A68" s="97"/>
      <c r="B68" s="74"/>
      <c r="C68" s="75"/>
      <c r="D68" s="40">
        <f>Глядень!H68</f>
        <v>3</v>
      </c>
      <c r="E68" s="40">
        <f>Дорохово!H68</f>
        <v>6</v>
      </c>
      <c r="F68" s="40">
        <f>'Кр.Поляна'!H68</f>
        <v>3</v>
      </c>
      <c r="G68" s="40">
        <f>Крутояр!H68</f>
        <v>3</v>
      </c>
      <c r="H68" s="40">
        <f>Павловка!H68</f>
        <v>0</v>
      </c>
      <c r="I68" s="40">
        <v>0</v>
      </c>
      <c r="J68" s="40">
        <f>Преображенка!H68</f>
        <v>0</v>
      </c>
      <c r="K68" s="40">
        <f>Сахапта!H68</f>
        <v>0</v>
      </c>
      <c r="L68" s="40">
        <f>Степной!H68</f>
        <v>3</v>
      </c>
      <c r="M68" s="40">
        <f>Сохновка!H68</f>
        <v>0</v>
      </c>
      <c r="N68" s="40">
        <f>Антропово!H68</f>
        <v>0</v>
      </c>
      <c r="O68" s="40">
        <f>Медведск!H68</f>
        <v>0</v>
      </c>
      <c r="P68" s="40">
        <f>Сереж!H68</f>
        <v>3</v>
      </c>
    </row>
    <row r="69" spans="1:16" ht="18" customHeight="1">
      <c r="A69" s="98"/>
      <c r="B69" s="76"/>
      <c r="C69" s="77"/>
      <c r="D69" s="40">
        <f>Глядень!H69</f>
        <v>20</v>
      </c>
      <c r="E69" s="40">
        <v>0</v>
      </c>
      <c r="F69" s="40">
        <f>'Кр.Поляна'!H69</f>
        <v>10</v>
      </c>
      <c r="G69" s="40">
        <f>Крутояр!H69</f>
        <v>10</v>
      </c>
      <c r="H69" s="40">
        <f>Павловка!H69</f>
        <v>30</v>
      </c>
      <c r="I69" s="40">
        <f>Подсосное!H69</f>
        <v>30</v>
      </c>
      <c r="J69" s="40">
        <f>Преображенка!H69</f>
        <v>20</v>
      </c>
      <c r="K69" s="40">
        <f>Сахапта!H69</f>
        <v>10</v>
      </c>
      <c r="L69" s="40">
        <f>Степной!H69</f>
        <v>10</v>
      </c>
      <c r="M69" s="40">
        <f>Сохновка!H69</f>
        <v>0</v>
      </c>
      <c r="N69" s="40">
        <f>Антропово!H69</f>
        <v>20</v>
      </c>
      <c r="O69" s="40">
        <f>Медведск!H69</f>
        <v>0</v>
      </c>
      <c r="P69" s="40">
        <v>0</v>
      </c>
    </row>
    <row r="70" spans="1:16" ht="70.5" customHeight="1">
      <c r="A70" s="13" t="s">
        <v>155</v>
      </c>
      <c r="B70" s="78" t="s">
        <v>152</v>
      </c>
      <c r="C70" s="79"/>
      <c r="D70" s="40">
        <f>Глядень!H70</f>
        <v>48</v>
      </c>
      <c r="E70" s="40">
        <f>Дорохово!H70</f>
        <v>0</v>
      </c>
      <c r="F70" s="40">
        <v>0</v>
      </c>
      <c r="G70" s="40">
        <f>Крутояр!H70</f>
        <v>10</v>
      </c>
      <c r="H70" s="40">
        <f>Павловка!H70</f>
        <v>60</v>
      </c>
      <c r="I70" s="42">
        <f>Подсосное!H70</f>
        <v>6</v>
      </c>
      <c r="J70" s="40">
        <f>Преображенка!H70</f>
        <v>12</v>
      </c>
      <c r="K70" s="40">
        <f>Сахапта!H70</f>
        <v>0</v>
      </c>
      <c r="L70" s="40">
        <f>Степной!H70</f>
        <v>0</v>
      </c>
      <c r="M70" s="40">
        <f>Сохновка!H70</f>
        <v>0</v>
      </c>
      <c r="N70" s="40">
        <f>Антропово!H70</f>
        <v>8</v>
      </c>
      <c r="O70" s="40">
        <f>Медведск!H70</f>
        <v>0</v>
      </c>
      <c r="P70" s="40">
        <v>0</v>
      </c>
    </row>
    <row r="71" spans="1:16" ht="23.25" customHeight="1">
      <c r="A71" s="13" t="s">
        <v>66</v>
      </c>
      <c r="B71" s="78" t="s">
        <v>67</v>
      </c>
      <c r="C71" s="79"/>
      <c r="D71" s="40">
        <f>Глядень!H71</f>
        <v>15</v>
      </c>
      <c r="E71" s="40">
        <f>Дорохово!H71</f>
        <v>5</v>
      </c>
      <c r="F71" s="40">
        <v>10</v>
      </c>
      <c r="G71" s="40">
        <f>Крутояр!H71</f>
        <v>10</v>
      </c>
      <c r="H71" s="40">
        <f>Павловка!H71</f>
        <v>15</v>
      </c>
      <c r="I71" s="42">
        <f>Подсосное!H71</f>
        <v>15</v>
      </c>
      <c r="J71" s="40">
        <f>Преображенка!H71</f>
        <v>15</v>
      </c>
      <c r="K71" s="40">
        <f>Сахапта!H71</f>
        <v>5</v>
      </c>
      <c r="L71" s="40">
        <f>Степной!H71</f>
        <v>10</v>
      </c>
      <c r="M71" s="40">
        <f>Сохновка!H71</f>
        <v>5</v>
      </c>
      <c r="N71" s="40">
        <f>Антропово!H71</f>
        <v>15</v>
      </c>
      <c r="O71" s="40">
        <f>Медведск!H71</f>
        <v>15</v>
      </c>
      <c r="P71" s="40">
        <v>5</v>
      </c>
    </row>
    <row r="72" spans="1:16" ht="18.75" customHeight="1">
      <c r="A72" s="21" t="s">
        <v>68</v>
      </c>
      <c r="B72" s="67"/>
      <c r="C72" s="68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30.75" customHeight="1">
      <c r="A73" s="69" t="s">
        <v>79</v>
      </c>
      <c r="B73" s="72" t="s">
        <v>77</v>
      </c>
      <c r="C73" s="73"/>
      <c r="D73" s="40">
        <f>Глядень!H73</f>
        <v>20</v>
      </c>
      <c r="E73" s="40">
        <f>Дорохово!H73</f>
        <v>0</v>
      </c>
      <c r="F73" s="40">
        <v>0</v>
      </c>
      <c r="G73" s="40">
        <v>0</v>
      </c>
      <c r="H73" s="40">
        <v>0</v>
      </c>
      <c r="I73" s="40">
        <f>Преображенка!G73</f>
        <v>0</v>
      </c>
      <c r="J73" s="40">
        <f>Преображенка!H73</f>
        <v>0</v>
      </c>
      <c r="K73" s="40">
        <f>Сахапта!H73</f>
        <v>20</v>
      </c>
      <c r="L73" s="40">
        <f>Степной!H73</f>
        <v>0</v>
      </c>
      <c r="M73" s="40">
        <v>0</v>
      </c>
      <c r="N73" s="40">
        <v>0</v>
      </c>
      <c r="O73" s="40">
        <v>0</v>
      </c>
      <c r="P73" s="40">
        <v>0</v>
      </c>
    </row>
    <row r="74" spans="1:16" ht="30.75" customHeight="1">
      <c r="A74" s="70"/>
      <c r="B74" s="74"/>
      <c r="C74" s="75"/>
      <c r="D74" s="40">
        <f>Глядень!H74</f>
        <v>36</v>
      </c>
      <c r="E74" s="40">
        <v>0</v>
      </c>
      <c r="F74" s="40">
        <v>0</v>
      </c>
      <c r="G74" s="40">
        <v>0</v>
      </c>
      <c r="H74" s="40">
        <f>Павловка!H74</f>
        <v>36</v>
      </c>
      <c r="I74" s="40">
        <f>Преображенка!G74</f>
        <v>0</v>
      </c>
      <c r="J74" s="40">
        <f>Преображенка!H74</f>
        <v>0</v>
      </c>
      <c r="K74" s="40">
        <f>Сахапта!H74</f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</row>
    <row r="75" spans="1:16" ht="17.25" customHeight="1">
      <c r="A75" s="71"/>
      <c r="B75" s="76"/>
      <c r="C75" s="77"/>
      <c r="D75" s="40">
        <f>Глядень!H75</f>
        <v>30</v>
      </c>
      <c r="E75" s="40">
        <v>0</v>
      </c>
      <c r="F75" s="40">
        <v>0</v>
      </c>
      <c r="G75" s="40">
        <f>Крутояр!H75</f>
        <v>30</v>
      </c>
      <c r="H75" s="40">
        <v>0</v>
      </c>
      <c r="I75" s="40">
        <f>Преображенка!G75</f>
        <v>0</v>
      </c>
      <c r="J75" s="40">
        <f>Преображенка!H75</f>
        <v>0</v>
      </c>
      <c r="K75" s="40">
        <f>Преображенка!I75</f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</row>
    <row r="76" spans="1:16" ht="17.25" customHeight="1">
      <c r="A76" s="69" t="s">
        <v>80</v>
      </c>
      <c r="B76" s="72" t="s">
        <v>82</v>
      </c>
      <c r="C76" s="73"/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f>Преображенка!G76</f>
        <v>0</v>
      </c>
      <c r="J76" s="40">
        <f>Преображенка!H76</f>
        <v>0</v>
      </c>
      <c r="K76" s="40">
        <f>Преображенка!I76</f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</row>
    <row r="77" spans="1:16" ht="17.25" customHeight="1">
      <c r="A77" s="70"/>
      <c r="B77" s="74"/>
      <c r="C77" s="75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f>Преображенка!G77</f>
        <v>0</v>
      </c>
      <c r="J77" s="40">
        <f>Преображенка!H77</f>
        <v>0</v>
      </c>
      <c r="K77" s="40">
        <f>Преображенка!I77</f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</row>
    <row r="78" spans="1:16" ht="17.25" customHeight="1">
      <c r="A78" s="71"/>
      <c r="B78" s="76"/>
      <c r="C78" s="77"/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f>Преображенка!G78</f>
        <v>0</v>
      </c>
      <c r="J78" s="40">
        <f>Преображенка!H78</f>
        <v>0</v>
      </c>
      <c r="K78" s="40">
        <f>Преображенка!I78</f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</row>
    <row r="79" spans="1:16" ht="17.25" customHeight="1">
      <c r="A79" s="69" t="s">
        <v>81</v>
      </c>
      <c r="B79" s="72" t="s">
        <v>83</v>
      </c>
      <c r="C79" s="73"/>
      <c r="D79" s="40">
        <v>0</v>
      </c>
      <c r="E79" s="40">
        <v>0</v>
      </c>
      <c r="F79" s="40">
        <v>0</v>
      </c>
      <c r="G79" s="40">
        <v>0</v>
      </c>
      <c r="H79" s="40">
        <f>Павловка!H79</f>
        <v>10</v>
      </c>
      <c r="I79" s="40">
        <f>Преображенка!G79</f>
        <v>0</v>
      </c>
      <c r="J79" s="40">
        <f>Преображенка!H79</f>
        <v>0</v>
      </c>
      <c r="K79" s="40">
        <f>Преображенка!I79</f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</row>
    <row r="80" spans="1:16" ht="17.25" customHeight="1">
      <c r="A80" s="70"/>
      <c r="B80" s="74"/>
      <c r="C80" s="75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f>Преображенка!G80</f>
        <v>0</v>
      </c>
      <c r="J80" s="40">
        <f>Преображенка!H80</f>
        <v>0</v>
      </c>
      <c r="K80" s="40">
        <f>Преображенка!I80</f>
        <v>0</v>
      </c>
      <c r="L80" s="40">
        <f>Степной!H80</f>
        <v>8</v>
      </c>
      <c r="M80" s="40">
        <v>0</v>
      </c>
      <c r="N80" s="40">
        <v>0</v>
      </c>
      <c r="O80" s="40">
        <v>0</v>
      </c>
      <c r="P80" s="40">
        <v>0</v>
      </c>
    </row>
    <row r="81" spans="1:16" ht="17.25" customHeight="1">
      <c r="A81" s="71"/>
      <c r="B81" s="76"/>
      <c r="C81" s="77"/>
      <c r="D81" s="40">
        <f>Глядень!H81</f>
        <v>5</v>
      </c>
      <c r="E81" s="40">
        <v>0</v>
      </c>
      <c r="F81" s="40">
        <v>0</v>
      </c>
      <c r="G81" s="40">
        <v>0</v>
      </c>
      <c r="H81" s="40">
        <v>0</v>
      </c>
      <c r="I81" s="40">
        <f>Преображенка!G81</f>
        <v>0</v>
      </c>
      <c r="J81" s="40">
        <f>Преображенка!H81</f>
        <v>0</v>
      </c>
      <c r="K81" s="40">
        <f>Преображенка!I81</f>
        <v>0</v>
      </c>
      <c r="L81" s="40">
        <f>Степной!H81</f>
        <v>5</v>
      </c>
      <c r="M81" s="40">
        <v>0</v>
      </c>
      <c r="N81" s="40">
        <v>0</v>
      </c>
      <c r="O81" s="40">
        <v>0</v>
      </c>
      <c r="P81" s="40">
        <v>0</v>
      </c>
    </row>
    <row r="82" spans="1:16" ht="17.25" customHeight="1">
      <c r="A82" s="21" t="s">
        <v>122</v>
      </c>
      <c r="B82" s="67"/>
      <c r="C82" s="68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7.25" customHeight="1">
      <c r="A83" s="69" t="s">
        <v>79</v>
      </c>
      <c r="B83" s="72" t="s">
        <v>124</v>
      </c>
      <c r="C83" s="73"/>
      <c r="D83" s="40">
        <f>Глядень!H83</f>
        <v>40</v>
      </c>
      <c r="E83" s="40">
        <f>Дорохово!H83</f>
        <v>0</v>
      </c>
      <c r="F83" s="40">
        <f>'Кр.Поляна'!H83</f>
        <v>80</v>
      </c>
      <c r="G83" s="40">
        <f>Крутояр!H83</f>
        <v>40</v>
      </c>
      <c r="H83" s="40">
        <f>Павловка!H83</f>
        <v>100</v>
      </c>
      <c r="I83" s="40">
        <f>Преображенка!G83</f>
        <v>0</v>
      </c>
      <c r="J83" s="40">
        <f>Преображенка!H83</f>
        <v>140</v>
      </c>
      <c r="K83" s="40">
        <f>Сахапта!H83</f>
        <v>120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</row>
    <row r="84" spans="1:16" ht="17.25" customHeight="1">
      <c r="A84" s="70"/>
      <c r="B84" s="74"/>
      <c r="C84" s="75"/>
      <c r="D84" s="40">
        <f>Глядень!H84</f>
        <v>162</v>
      </c>
      <c r="E84" s="40">
        <f>Дорохово!H84</f>
        <v>72</v>
      </c>
      <c r="F84" s="40">
        <v>0</v>
      </c>
      <c r="G84" s="40">
        <f>Крутояр!H84</f>
        <v>36</v>
      </c>
      <c r="H84" s="40">
        <v>0</v>
      </c>
      <c r="I84" s="40">
        <f>Преображенка!G84</f>
        <v>0</v>
      </c>
      <c r="J84" s="40">
        <f>Преображенка!H84</f>
        <v>108</v>
      </c>
      <c r="K84" s="40">
        <f>Сахапта!H84</f>
        <v>18</v>
      </c>
      <c r="L84" s="40">
        <f>Степной!H84</f>
        <v>18</v>
      </c>
      <c r="M84" s="40">
        <v>0</v>
      </c>
      <c r="N84" s="40">
        <v>0</v>
      </c>
      <c r="O84" s="40">
        <v>0</v>
      </c>
      <c r="P84" s="40">
        <v>0</v>
      </c>
    </row>
    <row r="85" spans="1:16" ht="17.25" customHeight="1">
      <c r="A85" s="71"/>
      <c r="B85" s="76"/>
      <c r="C85" s="77"/>
      <c r="D85" s="40">
        <f>Глядень!H85</f>
        <v>60</v>
      </c>
      <c r="E85" s="40">
        <f>Дорохово!H85</f>
        <v>150</v>
      </c>
      <c r="F85" s="40">
        <v>0</v>
      </c>
      <c r="G85" s="40">
        <f>Крутояр!H85</f>
        <v>15</v>
      </c>
      <c r="H85" s="40">
        <v>0</v>
      </c>
      <c r="I85" s="40">
        <f>Преображенка!G85</f>
        <v>0</v>
      </c>
      <c r="J85" s="40">
        <f>Преображенка!H85</f>
        <v>45</v>
      </c>
      <c r="K85" s="40">
        <f>Сахапта!H85</f>
        <v>15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</row>
    <row r="86" spans="1:16" ht="17.25" customHeight="1">
      <c r="A86" s="69" t="s">
        <v>80</v>
      </c>
      <c r="B86" s="72" t="s">
        <v>123</v>
      </c>
      <c r="C86" s="73"/>
      <c r="D86" s="40">
        <f>Глядень!H86</f>
        <v>17</v>
      </c>
      <c r="E86" s="40">
        <v>0</v>
      </c>
      <c r="F86" s="40">
        <v>0</v>
      </c>
      <c r="G86" s="40">
        <v>0</v>
      </c>
      <c r="H86" s="40">
        <v>0</v>
      </c>
      <c r="I86" s="40">
        <f>Подсосное!H86</f>
        <v>51</v>
      </c>
      <c r="J86" s="40">
        <f>Преображенка!H86</f>
        <v>51</v>
      </c>
      <c r="K86" s="40">
        <f>Сахапта!H86</f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</row>
    <row r="87" spans="1:16" ht="17.25" customHeight="1">
      <c r="A87" s="70"/>
      <c r="B87" s="74"/>
      <c r="C87" s="75"/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f>Подсосное!H87</f>
        <v>45</v>
      </c>
      <c r="J87" s="40">
        <f>Преображенка!H87</f>
        <v>15</v>
      </c>
      <c r="K87" s="40">
        <f>Сахапта!H87</f>
        <v>30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</row>
    <row r="88" spans="1:16" ht="17.25" customHeight="1">
      <c r="A88" s="71"/>
      <c r="B88" s="76"/>
      <c r="C88" s="77"/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f>Подсосное!H88</f>
        <v>39</v>
      </c>
      <c r="J88" s="40">
        <f>Преображенка!H88</f>
        <v>13</v>
      </c>
      <c r="K88" s="40">
        <f>Сахапта!H88</f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</row>
    <row r="89" spans="1:16" ht="17.25" customHeight="1">
      <c r="A89" s="69" t="s">
        <v>81</v>
      </c>
      <c r="B89" s="72" t="s">
        <v>125</v>
      </c>
      <c r="C89" s="73"/>
      <c r="D89" s="40">
        <f>Глядень!H89</f>
        <v>20</v>
      </c>
      <c r="E89" s="40">
        <v>0</v>
      </c>
      <c r="F89" s="40">
        <v>0</v>
      </c>
      <c r="G89" s="40">
        <v>0</v>
      </c>
      <c r="H89" s="40">
        <v>0</v>
      </c>
      <c r="I89" s="40">
        <f>Преображенка!G89</f>
        <v>0</v>
      </c>
      <c r="J89" s="40">
        <f>Преображенка!H89</f>
        <v>0</v>
      </c>
      <c r="K89" s="40">
        <f>Сахапта!H89</f>
        <v>10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</row>
    <row r="90" spans="1:16" ht="17.25" customHeight="1">
      <c r="A90" s="70"/>
      <c r="B90" s="74"/>
      <c r="C90" s="75"/>
      <c r="D90" s="40">
        <f>Глядень!H90</f>
        <v>8</v>
      </c>
      <c r="E90" s="40">
        <v>0</v>
      </c>
      <c r="F90" s="40">
        <v>0</v>
      </c>
      <c r="G90" s="40">
        <v>0</v>
      </c>
      <c r="H90" s="40">
        <v>0</v>
      </c>
      <c r="I90" s="40">
        <f>Подсосное!H90</f>
        <v>8</v>
      </c>
      <c r="J90" s="40">
        <f>Преображенка!H90</f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</row>
    <row r="91" spans="1:16" ht="17.25" customHeight="1">
      <c r="A91" s="71"/>
      <c r="B91" s="76"/>
      <c r="C91" s="77"/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f>Преображенка!G91</f>
        <v>0</v>
      </c>
      <c r="J91" s="40">
        <f>Преображенка!H91</f>
        <v>5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</row>
    <row r="92" spans="1:16" ht="26.25">
      <c r="A92" s="35" t="s">
        <v>42</v>
      </c>
      <c r="B92" s="54"/>
      <c r="C92" s="54"/>
      <c r="D92" s="41">
        <f aca="true" t="shared" si="0" ref="D92:I92">SUM(D5:D91)</f>
        <v>636</v>
      </c>
      <c r="E92" s="41">
        <f t="shared" si="0"/>
        <v>353</v>
      </c>
      <c r="F92" s="41">
        <f t="shared" si="0"/>
        <v>180</v>
      </c>
      <c r="G92" s="41">
        <f t="shared" si="0"/>
        <v>279</v>
      </c>
      <c r="H92" s="41">
        <f t="shared" si="0"/>
        <v>430</v>
      </c>
      <c r="I92" s="41">
        <f t="shared" si="0"/>
        <v>308</v>
      </c>
      <c r="J92" s="41">
        <f>SUM(J4:J91)</f>
        <v>603</v>
      </c>
      <c r="K92" s="41">
        <f>SUM(K4:K91)</f>
        <v>337</v>
      </c>
      <c r="L92" s="41">
        <f>SUM(L5:L91)</f>
        <v>181</v>
      </c>
      <c r="M92" s="41">
        <f>SUM(M5:M91)</f>
        <v>77</v>
      </c>
      <c r="N92" s="41">
        <f>SUM(N5:N91)</f>
        <v>179</v>
      </c>
      <c r="O92" s="41">
        <f>SUM(O5:O91)</f>
        <v>88</v>
      </c>
      <c r="P92" s="41">
        <f>SUM(P5:P91)</f>
        <v>15</v>
      </c>
    </row>
    <row r="93" spans="1:16" ht="12.75">
      <c r="A93" s="14"/>
      <c r="B93" s="53"/>
      <c r="C93" s="5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2.75">
      <c r="A94" s="14"/>
      <c r="B94" s="53"/>
      <c r="C94" s="5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2.75">
      <c r="A95" s="14"/>
      <c r="B95" s="53"/>
      <c r="C95" s="5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2.75">
      <c r="A96" s="14"/>
      <c r="B96" s="53"/>
      <c r="C96" s="5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2.75">
      <c r="A97" s="14"/>
      <c r="B97" s="53"/>
      <c r="C97" s="5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2.75">
      <c r="A98" s="14"/>
      <c r="B98" s="53"/>
      <c r="C98" s="5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2.75">
      <c r="A99" s="14"/>
      <c r="B99" s="53"/>
      <c r="C99" s="5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2.75">
      <c r="A100" s="14"/>
      <c r="B100" s="53"/>
      <c r="C100" s="5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2.75">
      <c r="A101" s="14"/>
      <c r="B101" s="53"/>
      <c r="C101" s="5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2.75">
      <c r="A102" s="14"/>
      <c r="B102" s="53"/>
      <c r="C102" s="5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2.75">
      <c r="A103" s="14"/>
      <c r="B103" s="53"/>
      <c r="C103" s="5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2.75">
      <c r="A104" s="14"/>
      <c r="B104" s="53"/>
      <c r="C104" s="5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2.75">
      <c r="A105" s="14"/>
      <c r="B105" s="53"/>
      <c r="C105" s="5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2.75">
      <c r="A106" s="14"/>
      <c r="B106" s="53"/>
      <c r="C106" s="5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2.75">
      <c r="A107" s="14"/>
      <c r="B107" s="53"/>
      <c r="C107" s="5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2.75">
      <c r="A108" s="14"/>
      <c r="B108" s="53"/>
      <c r="C108" s="5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2.75">
      <c r="A109" s="14"/>
      <c r="B109" s="53"/>
      <c r="C109" s="5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14"/>
      <c r="B110" s="53"/>
      <c r="C110" s="5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14"/>
      <c r="B111" s="53"/>
      <c r="C111" s="5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14"/>
      <c r="B112" s="53"/>
      <c r="C112" s="5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14"/>
      <c r="B113" s="53"/>
      <c r="C113" s="5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14"/>
      <c r="B114" s="53"/>
      <c r="C114" s="5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14"/>
      <c r="B115" s="53"/>
      <c r="C115" s="5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14"/>
      <c r="B116" s="53"/>
      <c r="C116" s="5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14"/>
      <c r="B117" s="53"/>
      <c r="C117" s="5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>
      <c r="A118" s="14"/>
      <c r="B118" s="53"/>
      <c r="C118" s="5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2.75">
      <c r="A119" s="14"/>
      <c r="B119" s="53"/>
      <c r="C119" s="5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2.75">
      <c r="A120" s="14"/>
      <c r="B120" s="53"/>
      <c r="C120" s="5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2.75">
      <c r="A121" s="14"/>
      <c r="B121" s="53"/>
      <c r="C121" s="5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2.75">
      <c r="A122" s="14"/>
      <c r="B122" s="53"/>
      <c r="C122" s="5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2.75">
      <c r="A123" s="14"/>
      <c r="B123" s="53"/>
      <c r="C123" s="5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>
      <c r="A124" s="14"/>
      <c r="B124" s="53"/>
      <c r="C124" s="5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2.75">
      <c r="A125" s="14"/>
      <c r="B125" s="53"/>
      <c r="C125" s="5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75">
      <c r="A126" s="14"/>
      <c r="B126" s="53"/>
      <c r="C126" s="5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14"/>
      <c r="B127" s="53"/>
      <c r="C127" s="5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2.75">
      <c r="A128" s="14"/>
      <c r="B128" s="53"/>
      <c r="C128" s="5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2.75">
      <c r="A129" s="14"/>
      <c r="B129" s="53"/>
      <c r="C129" s="5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2.75">
      <c r="A130" s="14"/>
      <c r="B130" s="53"/>
      <c r="C130" s="5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2.75">
      <c r="A131" s="14"/>
      <c r="B131" s="53"/>
      <c r="C131" s="5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14"/>
      <c r="B132" s="53"/>
      <c r="C132" s="5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14"/>
      <c r="B133" s="53"/>
      <c r="C133" s="5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14"/>
      <c r="B134" s="53"/>
      <c r="C134" s="5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14"/>
      <c r="B135" s="53"/>
      <c r="C135" s="5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14"/>
      <c r="B136" s="53"/>
      <c r="C136" s="5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14"/>
      <c r="B137" s="53"/>
      <c r="C137" s="5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14"/>
      <c r="B138" s="53"/>
      <c r="C138" s="5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14"/>
      <c r="B139" s="53"/>
      <c r="C139" s="5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14"/>
      <c r="B140" s="53"/>
      <c r="C140" s="5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14"/>
      <c r="B141" s="53"/>
      <c r="C141" s="5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14"/>
      <c r="B142" s="53"/>
      <c r="C142" s="5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14"/>
      <c r="B143" s="53"/>
      <c r="C143" s="5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14"/>
      <c r="B144" s="53"/>
      <c r="C144" s="5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14"/>
      <c r="B145" s="53"/>
      <c r="C145" s="5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14"/>
      <c r="B146" s="53"/>
      <c r="C146" s="5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14"/>
      <c r="B147" s="53"/>
      <c r="C147" s="5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14"/>
      <c r="B148" s="53"/>
      <c r="C148" s="53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14"/>
      <c r="B149" s="53"/>
      <c r="C149" s="53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14"/>
      <c r="B150" s="53"/>
      <c r="C150" s="53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14"/>
      <c r="B151" s="53"/>
      <c r="C151" s="5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14"/>
      <c r="B152" s="53"/>
      <c r="C152" s="5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14"/>
      <c r="B153" s="53"/>
      <c r="C153" s="5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14"/>
      <c r="B154" s="53"/>
      <c r="C154" s="53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14"/>
      <c r="B155" s="53"/>
      <c r="C155" s="53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14"/>
      <c r="B156" s="53"/>
      <c r="C156" s="5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2.75">
      <c r="A157" s="14"/>
      <c r="B157" s="53"/>
      <c r="C157" s="5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2.75">
      <c r="A158" s="14"/>
      <c r="B158" s="53"/>
      <c r="C158" s="53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2.75">
      <c r="A159" s="14"/>
      <c r="B159" s="53"/>
      <c r="C159" s="5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2.75">
      <c r="A160" s="14"/>
      <c r="B160" s="53"/>
      <c r="C160" s="5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2.75">
      <c r="A161" s="14"/>
      <c r="B161" s="53"/>
      <c r="C161" s="5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2.75">
      <c r="A162" s="14"/>
      <c r="B162" s="53"/>
      <c r="C162" s="5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2.75">
      <c r="A163" s="14"/>
      <c r="B163" s="53"/>
      <c r="C163" s="5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2.75">
      <c r="A164" s="14"/>
      <c r="B164" s="53"/>
      <c r="C164" s="5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2.75">
      <c r="A165" s="14"/>
      <c r="B165" s="53"/>
      <c r="C165" s="5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2.75">
      <c r="A166" s="14"/>
      <c r="B166" s="53"/>
      <c r="C166" s="5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2.75">
      <c r="A167" s="14"/>
      <c r="B167" s="53"/>
      <c r="C167" s="53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2.75">
      <c r="A168" s="14"/>
      <c r="B168" s="53"/>
      <c r="C168" s="53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2.75">
      <c r="A169" s="14"/>
      <c r="B169" s="53"/>
      <c r="C169" s="53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2.75">
      <c r="A170" s="14"/>
      <c r="B170" s="53"/>
      <c r="C170" s="53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2.75">
      <c r="A171" s="14"/>
      <c r="B171" s="53"/>
      <c r="C171" s="5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2.75">
      <c r="A172" s="14"/>
      <c r="B172" s="53"/>
      <c r="C172" s="5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2.75">
      <c r="A173" s="14"/>
      <c r="B173" s="53"/>
      <c r="C173" s="5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2.75">
      <c r="A174" s="14"/>
      <c r="B174" s="53"/>
      <c r="C174" s="53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2.75">
      <c r="A175" s="14"/>
      <c r="B175" s="53"/>
      <c r="C175" s="5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2.75">
      <c r="A176" s="14"/>
      <c r="B176" s="53"/>
      <c r="C176" s="5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2.75">
      <c r="A177" s="14"/>
      <c r="B177" s="53"/>
      <c r="C177" s="5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2.75">
      <c r="A178" s="14"/>
      <c r="B178" s="53"/>
      <c r="C178" s="5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2.75">
      <c r="A179" s="14"/>
      <c r="B179" s="53"/>
      <c r="C179" s="5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2.75">
      <c r="A180" s="14"/>
      <c r="B180" s="53"/>
      <c r="C180" s="5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2.75">
      <c r="A181" s="14"/>
      <c r="B181" s="53"/>
      <c r="C181" s="5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2.75">
      <c r="A182" s="14"/>
      <c r="B182" s="53"/>
      <c r="C182" s="5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2.75">
      <c r="A183" s="14"/>
      <c r="B183" s="53"/>
      <c r="C183" s="5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2.75">
      <c r="A184" s="14"/>
      <c r="B184" s="53"/>
      <c r="C184" s="53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2.75">
      <c r="A185" s="14"/>
      <c r="B185" s="53"/>
      <c r="C185" s="53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2.75">
      <c r="A186" s="14"/>
      <c r="B186" s="53"/>
      <c r="C186" s="53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2.75">
      <c r="A187" s="14"/>
      <c r="B187" s="53"/>
      <c r="C187" s="53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2.75">
      <c r="A188" s="14"/>
      <c r="B188" s="53"/>
      <c r="C188" s="53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2.75">
      <c r="A189" s="14"/>
      <c r="B189" s="53"/>
      <c r="C189" s="53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2.75">
      <c r="A190" s="14"/>
      <c r="B190" s="53"/>
      <c r="C190" s="5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2.75">
      <c r="A191" s="14"/>
      <c r="B191" s="53"/>
      <c r="C191" s="5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2.75">
      <c r="A192" s="14"/>
      <c r="B192" s="53"/>
      <c r="C192" s="5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2.75">
      <c r="A193" s="14"/>
      <c r="B193" s="53"/>
      <c r="C193" s="53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2.75">
      <c r="A194" s="14"/>
      <c r="B194" s="53"/>
      <c r="C194" s="53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2.75">
      <c r="A195" s="14"/>
      <c r="B195" s="53"/>
      <c r="C195" s="5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2.75">
      <c r="A196" s="14"/>
      <c r="B196" s="53"/>
      <c r="C196" s="5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2.75">
      <c r="A197" s="14"/>
      <c r="B197" s="53"/>
      <c r="C197" s="5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2.75">
      <c r="A198" s="14"/>
      <c r="B198" s="53"/>
      <c r="C198" s="5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2.75">
      <c r="A199" s="14"/>
      <c r="B199" s="53"/>
      <c r="C199" s="53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2.75">
      <c r="A200" s="14"/>
      <c r="B200" s="53"/>
      <c r="C200" s="53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2.75">
      <c r="A201" s="14"/>
      <c r="B201" s="53"/>
      <c r="C201" s="5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2.75">
      <c r="A202" s="14"/>
      <c r="B202" s="53"/>
      <c r="C202" s="5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2.75">
      <c r="A203" s="14"/>
      <c r="B203" s="53"/>
      <c r="C203" s="5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2.75">
      <c r="A204" s="14"/>
      <c r="B204" s="53"/>
      <c r="C204" s="5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2.75">
      <c r="A205" s="14"/>
      <c r="B205" s="53"/>
      <c r="C205" s="5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2.75">
      <c r="A206" s="14"/>
      <c r="B206" s="53"/>
      <c r="C206" s="5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2.75">
      <c r="A207" s="14"/>
      <c r="B207" s="53"/>
      <c r="C207" s="5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2.75">
      <c r="A208" s="14"/>
      <c r="B208" s="53"/>
      <c r="C208" s="53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2.75">
      <c r="A209" s="14"/>
      <c r="B209" s="53"/>
      <c r="C209" s="53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2.75">
      <c r="A210" s="14"/>
      <c r="B210" s="53"/>
      <c r="C210" s="5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2.75">
      <c r="A211" s="14"/>
      <c r="B211" s="53"/>
      <c r="C211" s="5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2.75">
      <c r="A212" s="14"/>
      <c r="B212" s="53"/>
      <c r="C212" s="5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2.75">
      <c r="A213" s="14"/>
      <c r="B213" s="53"/>
      <c r="C213" s="53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2.75">
      <c r="A214" s="14"/>
      <c r="B214" s="53"/>
      <c r="C214" s="5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2.75">
      <c r="A215" s="14"/>
      <c r="B215" s="53"/>
      <c r="C215" s="53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2.75">
      <c r="A216" s="14"/>
      <c r="B216" s="53"/>
      <c r="C216" s="53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2.75">
      <c r="A217" s="14"/>
      <c r="B217" s="53"/>
      <c r="C217" s="53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2.75">
      <c r="A218" s="14"/>
      <c r="B218" s="53"/>
      <c r="C218" s="53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2.75">
      <c r="A219" s="14"/>
      <c r="B219" s="53"/>
      <c r="C219" s="53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2.75">
      <c r="A220" s="14"/>
      <c r="B220" s="53"/>
      <c r="C220" s="5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2.75">
      <c r="A221" s="14"/>
      <c r="B221" s="53"/>
      <c r="C221" s="53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2.75">
      <c r="A222" s="14"/>
      <c r="B222" s="53"/>
      <c r="C222" s="5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2.75">
      <c r="A223" s="14"/>
      <c r="B223" s="53"/>
      <c r="C223" s="5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2.75">
      <c r="A224" s="14"/>
      <c r="B224" s="53"/>
      <c r="C224" s="5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2.75">
      <c r="A225" s="14"/>
      <c r="B225" s="53"/>
      <c r="C225" s="5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2.75">
      <c r="A226" s="14"/>
      <c r="B226" s="53"/>
      <c r="C226" s="5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2.75">
      <c r="A227" s="14"/>
      <c r="B227" s="53"/>
      <c r="C227" s="5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2.75">
      <c r="A228" s="14"/>
      <c r="B228" s="53"/>
      <c r="C228" s="5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2.75">
      <c r="A229" s="14"/>
      <c r="B229" s="53"/>
      <c r="C229" s="5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2.75">
      <c r="A230" s="14"/>
      <c r="B230" s="53"/>
      <c r="C230" s="53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2.75">
      <c r="A231" s="14"/>
      <c r="B231" s="53"/>
      <c r="C231" s="5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2.75">
      <c r="A232" s="14"/>
      <c r="B232" s="53"/>
      <c r="C232" s="5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2.75">
      <c r="A233" s="14"/>
      <c r="B233" s="53"/>
      <c r="C233" s="5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2.75">
      <c r="A234" s="14"/>
      <c r="B234" s="53"/>
      <c r="C234" s="5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2.75">
      <c r="A235" s="14"/>
      <c r="B235" s="53"/>
      <c r="C235" s="5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2.75">
      <c r="A236" s="14"/>
      <c r="B236" s="53"/>
      <c r="C236" s="5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2.75">
      <c r="A237" s="14"/>
      <c r="B237" s="53"/>
      <c r="C237" s="5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2.75">
      <c r="A238" s="14"/>
      <c r="B238" s="53"/>
      <c r="C238" s="53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2.75">
      <c r="A239" s="14"/>
      <c r="B239" s="53"/>
      <c r="C239" s="53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2.75">
      <c r="A240" s="14"/>
      <c r="B240" s="53"/>
      <c r="C240" s="53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2.75">
      <c r="A241" s="14"/>
      <c r="B241" s="53"/>
      <c r="C241" s="53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2.75">
      <c r="A242" s="14"/>
      <c r="B242" s="53"/>
      <c r="C242" s="53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2.75">
      <c r="A243" s="14"/>
      <c r="B243" s="53"/>
      <c r="C243" s="53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2.75">
      <c r="A244" s="14"/>
      <c r="B244" s="53"/>
      <c r="C244" s="53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2.75">
      <c r="A245" s="14"/>
      <c r="B245" s="53"/>
      <c r="C245" s="5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2.75">
      <c r="A246" s="14"/>
      <c r="B246" s="53"/>
      <c r="C246" s="53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2.75">
      <c r="A247" s="14"/>
      <c r="B247" s="53"/>
      <c r="C247" s="5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2.75">
      <c r="A248" s="14"/>
      <c r="B248" s="53"/>
      <c r="C248" s="53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2.75">
      <c r="A249" s="14"/>
      <c r="B249" s="53"/>
      <c r="C249" s="5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2.75">
      <c r="A250" s="14"/>
      <c r="B250" s="53"/>
      <c r="C250" s="53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2.75">
      <c r="A251" s="14"/>
      <c r="B251" s="53"/>
      <c r="C251" s="53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2.75">
      <c r="A252" s="14"/>
      <c r="B252" s="53"/>
      <c r="C252" s="53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2.75">
      <c r="A253" s="14"/>
      <c r="B253" s="53"/>
      <c r="C253" s="5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2.75">
      <c r="A254" s="14"/>
      <c r="B254" s="53"/>
      <c r="C254" s="53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2.75">
      <c r="A255" s="14"/>
      <c r="B255" s="53"/>
      <c r="C255" s="53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2.75">
      <c r="A256" s="14"/>
      <c r="B256" s="53"/>
      <c r="C256" s="5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2.75">
      <c r="A257" s="14"/>
      <c r="B257" s="53"/>
      <c r="C257" s="53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2.75">
      <c r="A258" s="14"/>
      <c r="B258" s="53"/>
      <c r="C258" s="53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2.75">
      <c r="A259" s="14"/>
      <c r="B259" s="53"/>
      <c r="C259" s="5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2.75">
      <c r="A260" s="14"/>
      <c r="B260" s="53"/>
      <c r="C260" s="5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2.75">
      <c r="A261" s="14"/>
      <c r="B261" s="53"/>
      <c r="C261" s="5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2.75">
      <c r="A262" s="14"/>
      <c r="B262" s="53"/>
      <c r="C262" s="5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2.75">
      <c r="A263" s="14"/>
      <c r="B263" s="53"/>
      <c r="C263" s="5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2.75">
      <c r="A264" s="14"/>
      <c r="B264" s="53"/>
      <c r="C264" s="53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2.75">
      <c r="A265" s="14"/>
      <c r="B265" s="53"/>
      <c r="C265" s="5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2.75">
      <c r="A266" s="14"/>
      <c r="B266" s="53"/>
      <c r="C266" s="53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2.75">
      <c r="A267" s="14"/>
      <c r="B267" s="53"/>
      <c r="C267" s="5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2.75">
      <c r="A268" s="14"/>
      <c r="B268" s="53"/>
      <c r="C268" s="5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2.75">
      <c r="A269" s="14"/>
      <c r="B269" s="53"/>
      <c r="C269" s="5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2.75">
      <c r="A270" s="14"/>
      <c r="B270" s="53"/>
      <c r="C270" s="5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2.75">
      <c r="A271" s="14"/>
      <c r="B271" s="53"/>
      <c r="C271" s="5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2.75">
      <c r="A272" s="14"/>
      <c r="B272" s="53"/>
      <c r="C272" s="5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2.75">
      <c r="A273" s="14"/>
      <c r="B273" s="53"/>
      <c r="C273" s="5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2.75">
      <c r="A274" s="14"/>
      <c r="B274" s="53"/>
      <c r="C274" s="5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2.75">
      <c r="A275" s="14"/>
      <c r="B275" s="53"/>
      <c r="C275" s="5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2.75">
      <c r="A276" s="14"/>
      <c r="B276" s="53"/>
      <c r="C276" s="5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2.75">
      <c r="A277" s="14"/>
      <c r="B277" s="53"/>
      <c r="C277" s="5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2.75">
      <c r="A278" s="14"/>
      <c r="B278" s="53"/>
      <c r="C278" s="5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2.75">
      <c r="A279" s="14"/>
      <c r="B279" s="53"/>
      <c r="C279" s="5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2.75">
      <c r="A280" s="14"/>
      <c r="B280" s="53"/>
      <c r="C280" s="5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2.75">
      <c r="A281" s="14"/>
      <c r="B281" s="53"/>
      <c r="C281" s="5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2.75">
      <c r="A282" s="14"/>
      <c r="B282" s="53"/>
      <c r="C282" s="5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2.75">
      <c r="A283" s="14"/>
      <c r="B283" s="53"/>
      <c r="C283" s="5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2.75">
      <c r="A284" s="14"/>
      <c r="B284" s="53"/>
      <c r="C284" s="5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2.75">
      <c r="A285" s="14"/>
      <c r="B285" s="53"/>
      <c r="C285" s="5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2.75">
      <c r="A286" s="14"/>
      <c r="B286" s="53"/>
      <c r="C286" s="5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2.75">
      <c r="A287" s="14"/>
      <c r="B287" s="53"/>
      <c r="C287" s="5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2.75">
      <c r="A288" s="14"/>
      <c r="B288" s="53"/>
      <c r="C288" s="5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2.75">
      <c r="A289" s="14"/>
      <c r="B289" s="53"/>
      <c r="C289" s="5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2.75">
      <c r="A290" s="14"/>
      <c r="B290" s="53"/>
      <c r="C290" s="5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2.75">
      <c r="A291" s="14"/>
      <c r="B291" s="53"/>
      <c r="C291" s="5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2.75">
      <c r="A292" s="14"/>
      <c r="B292" s="53"/>
      <c r="C292" s="5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2.75">
      <c r="A293" s="14"/>
      <c r="B293" s="53"/>
      <c r="C293" s="5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2.75">
      <c r="A294" s="14"/>
      <c r="B294" s="53"/>
      <c r="C294" s="5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2.75">
      <c r="A295" s="14"/>
      <c r="B295" s="53"/>
      <c r="C295" s="5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2.75">
      <c r="A296" s="14"/>
      <c r="B296" s="53"/>
      <c r="C296" s="5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2.75">
      <c r="A297" s="14"/>
      <c r="B297" s="53"/>
      <c r="C297" s="5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2.75">
      <c r="A298" s="14"/>
      <c r="B298" s="53"/>
      <c r="C298" s="5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2.75">
      <c r="A299" s="14"/>
      <c r="B299" s="53"/>
      <c r="C299" s="5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2.75">
      <c r="A300" s="14"/>
      <c r="B300" s="53"/>
      <c r="C300" s="53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2.75">
      <c r="A301" s="14"/>
      <c r="B301" s="53"/>
      <c r="C301" s="5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2.75">
      <c r="A302" s="14"/>
      <c r="B302" s="53"/>
      <c r="C302" s="5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2.75">
      <c r="A303" s="14"/>
      <c r="B303" s="53"/>
      <c r="C303" s="5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2.75">
      <c r="A304" s="14"/>
      <c r="B304" s="53"/>
      <c r="C304" s="5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2.75">
      <c r="A305" s="14"/>
      <c r="B305" s="53"/>
      <c r="C305" s="53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2.75">
      <c r="A306" s="14"/>
      <c r="B306" s="53"/>
      <c r="C306" s="53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2.75">
      <c r="A307" s="14"/>
      <c r="B307" s="53"/>
      <c r="C307" s="53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2.75">
      <c r="A308" s="14"/>
      <c r="B308" s="53"/>
      <c r="C308" s="53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2.75">
      <c r="A309" s="14"/>
      <c r="B309" s="53"/>
      <c r="C309" s="53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2.75">
      <c r="A310" s="14"/>
      <c r="B310" s="53"/>
      <c r="C310" s="53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2.75">
      <c r="A311" s="14"/>
      <c r="B311" s="53"/>
      <c r="C311" s="53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2.75">
      <c r="A312" s="14"/>
      <c r="B312" s="53"/>
      <c r="C312" s="53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2.75">
      <c r="A313" s="14"/>
      <c r="B313" s="53"/>
      <c r="C313" s="53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2.75">
      <c r="A314" s="14"/>
      <c r="B314" s="53"/>
      <c r="C314" s="53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2.75">
      <c r="A315" s="14"/>
      <c r="B315" s="53"/>
      <c r="C315" s="53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2.75">
      <c r="A316" s="14"/>
      <c r="B316" s="53"/>
      <c r="C316" s="53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2.75">
      <c r="A317" s="14"/>
      <c r="B317" s="53"/>
      <c r="C317" s="53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2.75">
      <c r="A318" s="14"/>
      <c r="B318" s="53"/>
      <c r="C318" s="53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2.75">
      <c r="A319" s="14"/>
      <c r="B319" s="53"/>
      <c r="C319" s="53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2.75">
      <c r="A320" s="14"/>
      <c r="B320" s="53"/>
      <c r="C320" s="53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2.75">
      <c r="A321" s="14"/>
      <c r="B321" s="53"/>
      <c r="C321" s="53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2.75">
      <c r="A322" s="14"/>
      <c r="B322" s="53"/>
      <c r="C322" s="53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2.75">
      <c r="A323" s="14"/>
      <c r="B323" s="53"/>
      <c r="C323" s="53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2.75">
      <c r="A324" s="14"/>
      <c r="B324" s="53"/>
      <c r="C324" s="53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2.75">
      <c r="A325" s="14"/>
      <c r="B325" s="53"/>
      <c r="C325" s="53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2.75">
      <c r="A326" s="14"/>
      <c r="B326" s="53"/>
      <c r="C326" s="53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2.75">
      <c r="A327" s="14"/>
      <c r="B327" s="53"/>
      <c r="C327" s="53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2.75">
      <c r="A328" s="14"/>
      <c r="B328" s="53"/>
      <c r="C328" s="53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2.75">
      <c r="A329" s="14"/>
      <c r="B329" s="53"/>
      <c r="C329" s="53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2.75">
      <c r="A330" s="14"/>
      <c r="B330" s="53"/>
      <c r="C330" s="53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2.75">
      <c r="A331" s="14"/>
      <c r="B331" s="53"/>
      <c r="C331" s="53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2.75">
      <c r="A332" s="14"/>
      <c r="B332" s="53"/>
      <c r="C332" s="53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2.75">
      <c r="A333" s="14"/>
      <c r="B333" s="53"/>
      <c r="C333" s="53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2.75">
      <c r="A334" s="14"/>
      <c r="B334" s="53"/>
      <c r="C334" s="53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2.75">
      <c r="A335" s="14"/>
      <c r="B335" s="53"/>
      <c r="C335" s="53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2.75">
      <c r="A336" s="14"/>
      <c r="B336" s="53"/>
      <c r="C336" s="53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2.75">
      <c r="A337" s="14"/>
      <c r="B337" s="53"/>
      <c r="C337" s="53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2.75">
      <c r="A338" s="14"/>
      <c r="B338" s="53"/>
      <c r="C338" s="53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2.75">
      <c r="A339" s="14"/>
      <c r="B339" s="53"/>
      <c r="C339" s="53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2.75">
      <c r="A340" s="14"/>
      <c r="B340" s="53"/>
      <c r="C340" s="53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2.75">
      <c r="A341" s="14"/>
      <c r="B341" s="53"/>
      <c r="C341" s="53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2.75">
      <c r="A342" s="14"/>
      <c r="B342" s="53"/>
      <c r="C342" s="53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2.75">
      <c r="A343" s="14"/>
      <c r="B343" s="53"/>
      <c r="C343" s="53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2.75">
      <c r="A344" s="14"/>
      <c r="B344" s="53"/>
      <c r="C344" s="53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2.75">
      <c r="A345" s="14"/>
      <c r="B345" s="53"/>
      <c r="C345" s="53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2.75">
      <c r="A346" s="14"/>
      <c r="B346" s="53"/>
      <c r="C346" s="53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2.75">
      <c r="A347" s="14"/>
      <c r="B347" s="53"/>
      <c r="C347" s="53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2.75">
      <c r="A348" s="14"/>
      <c r="B348" s="53"/>
      <c r="C348" s="53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2.75">
      <c r="A349" s="14"/>
      <c r="B349" s="53"/>
      <c r="C349" s="53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2.75">
      <c r="A350" s="14"/>
      <c r="B350" s="53"/>
      <c r="C350" s="53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2.75">
      <c r="A351" s="14"/>
      <c r="B351" s="53"/>
      <c r="C351" s="53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2.75">
      <c r="A352" s="14"/>
      <c r="B352" s="53"/>
      <c r="C352" s="53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2.75">
      <c r="A353" s="14"/>
      <c r="B353" s="53"/>
      <c r="C353" s="53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2.75">
      <c r="A354" s="14"/>
      <c r="B354" s="53"/>
      <c r="C354" s="53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2.75">
      <c r="A355" s="14"/>
      <c r="B355" s="53"/>
      <c r="C355" s="53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2.75">
      <c r="A356" s="14"/>
      <c r="B356" s="53"/>
      <c r="C356" s="53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2.75">
      <c r="A357" s="14"/>
      <c r="B357" s="53"/>
      <c r="C357" s="53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2.75">
      <c r="A358" s="14"/>
      <c r="B358" s="53"/>
      <c r="C358" s="53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2.75">
      <c r="A359" s="14"/>
      <c r="B359" s="53"/>
      <c r="C359" s="53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2.75">
      <c r="A360" s="14"/>
      <c r="B360" s="53"/>
      <c r="C360" s="53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2.75">
      <c r="A361" s="14"/>
      <c r="B361" s="53"/>
      <c r="C361" s="53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2.75">
      <c r="A362" s="14"/>
      <c r="B362" s="53"/>
      <c r="C362" s="53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2.75">
      <c r="A363" s="14"/>
      <c r="B363" s="53"/>
      <c r="C363" s="53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2.75">
      <c r="A364" s="14"/>
      <c r="B364" s="53"/>
      <c r="C364" s="53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2.75">
      <c r="A365" s="14"/>
      <c r="B365" s="53"/>
      <c r="C365" s="53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2.75">
      <c r="A366" s="14"/>
      <c r="B366" s="53"/>
      <c r="C366" s="53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2.75">
      <c r="A367" s="14"/>
      <c r="B367" s="53"/>
      <c r="C367" s="53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2.75">
      <c r="A368" s="14"/>
      <c r="B368" s="53"/>
      <c r="C368" s="53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2.75">
      <c r="A369" s="14"/>
      <c r="B369" s="53"/>
      <c r="C369" s="53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2.75">
      <c r="A370" s="14"/>
      <c r="B370" s="53"/>
      <c r="C370" s="53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2.75">
      <c r="A371" s="14"/>
      <c r="B371" s="53"/>
      <c r="C371" s="53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2.75">
      <c r="A372" s="14"/>
      <c r="B372" s="53"/>
      <c r="C372" s="53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2.75">
      <c r="A373" s="14"/>
      <c r="B373" s="53"/>
      <c r="C373" s="53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2.75">
      <c r="A374" s="14"/>
      <c r="B374" s="53"/>
      <c r="C374" s="53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2.75">
      <c r="A375" s="14"/>
      <c r="B375" s="53"/>
      <c r="C375" s="53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2.75">
      <c r="A376" s="14"/>
      <c r="B376" s="53"/>
      <c r="C376" s="53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2.75">
      <c r="A377" s="14"/>
      <c r="B377" s="53"/>
      <c r="C377" s="53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2.75">
      <c r="A378" s="14"/>
      <c r="B378" s="53"/>
      <c r="C378" s="53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2.75">
      <c r="A379" s="14"/>
      <c r="B379" s="53"/>
      <c r="C379" s="53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2.75">
      <c r="A380" s="14"/>
      <c r="B380" s="53"/>
      <c r="C380" s="53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2.75">
      <c r="A381" s="14"/>
      <c r="B381" s="53"/>
      <c r="C381" s="53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2.75">
      <c r="A382" s="14"/>
      <c r="B382" s="53"/>
      <c r="C382" s="53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2.75">
      <c r="A383" s="14"/>
      <c r="B383" s="53"/>
      <c r="C383" s="53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2.75">
      <c r="A384" s="14"/>
      <c r="B384" s="53"/>
      <c r="C384" s="53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2.75">
      <c r="A385" s="14"/>
      <c r="B385" s="53"/>
      <c r="C385" s="53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2.75">
      <c r="A386" s="14"/>
      <c r="B386" s="53"/>
      <c r="C386" s="53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2.75">
      <c r="A387" s="14"/>
      <c r="B387" s="53"/>
      <c r="C387" s="53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2.75">
      <c r="A388" s="14"/>
      <c r="B388" s="53"/>
      <c r="C388" s="53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2.75">
      <c r="A389" s="14"/>
      <c r="B389" s="53"/>
      <c r="C389" s="53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2.75">
      <c r="A390" s="14"/>
      <c r="B390" s="53"/>
      <c r="C390" s="53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2.75">
      <c r="A391" s="14"/>
      <c r="B391" s="53"/>
      <c r="C391" s="53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2.75">
      <c r="A392" s="14"/>
      <c r="B392" s="53"/>
      <c r="C392" s="53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2.75">
      <c r="A393" s="14"/>
      <c r="B393" s="53"/>
      <c r="C393" s="53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2.75">
      <c r="A394" s="14"/>
      <c r="B394" s="53"/>
      <c r="C394" s="53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2.75">
      <c r="A395" s="14"/>
      <c r="B395" s="53"/>
      <c r="C395" s="53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2.75">
      <c r="A396" s="14"/>
      <c r="B396" s="53"/>
      <c r="C396" s="53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2.75">
      <c r="A397" s="14"/>
      <c r="B397" s="53"/>
      <c r="C397" s="53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2.75">
      <c r="A398" s="14"/>
      <c r="B398" s="53"/>
      <c r="C398" s="53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2.75">
      <c r="A399" s="14"/>
      <c r="B399" s="53"/>
      <c r="C399" s="53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2.75">
      <c r="A400" s="14"/>
      <c r="B400" s="53"/>
      <c r="C400" s="53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2.75">
      <c r="A401" s="14"/>
      <c r="B401" s="53"/>
      <c r="C401" s="53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2.75">
      <c r="A402" s="14"/>
      <c r="B402" s="53"/>
      <c r="C402" s="53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2.75">
      <c r="A403" s="14"/>
      <c r="B403" s="53"/>
      <c r="C403" s="53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2.75">
      <c r="A404" s="14"/>
      <c r="B404" s="53"/>
      <c r="C404" s="53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2.75">
      <c r="A405" s="14"/>
      <c r="B405" s="53"/>
      <c r="C405" s="53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2.75">
      <c r="A406" s="14"/>
      <c r="B406" s="53"/>
      <c r="C406" s="53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2.75">
      <c r="A407" s="14"/>
      <c r="B407" s="53"/>
      <c r="C407" s="53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2.75">
      <c r="A408" s="14"/>
      <c r="B408" s="53"/>
      <c r="C408" s="53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2.75">
      <c r="A409" s="14"/>
      <c r="B409" s="53"/>
      <c r="C409" s="53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2.75">
      <c r="A410" s="14"/>
      <c r="B410" s="53"/>
      <c r="C410" s="53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2.75">
      <c r="A411" s="14"/>
      <c r="B411" s="53"/>
      <c r="C411" s="53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2.75">
      <c r="A412" s="14"/>
      <c r="B412" s="53"/>
      <c r="C412" s="53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2.75">
      <c r="A413" s="14"/>
      <c r="B413" s="53"/>
      <c r="C413" s="53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2.75">
      <c r="A414" s="14"/>
      <c r="B414" s="53"/>
      <c r="C414" s="53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2.75">
      <c r="A415" s="14"/>
      <c r="B415" s="53"/>
      <c r="C415" s="53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2.75">
      <c r="A416" s="14"/>
      <c r="B416" s="53"/>
      <c r="C416" s="53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2.75">
      <c r="A417" s="14"/>
      <c r="B417" s="53"/>
      <c r="C417" s="53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2.75">
      <c r="A418" s="14"/>
      <c r="B418" s="53"/>
      <c r="C418" s="53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2.75">
      <c r="A419" s="14"/>
      <c r="B419" s="53"/>
      <c r="C419" s="53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2.75">
      <c r="A420" s="14"/>
      <c r="B420" s="53"/>
      <c r="C420" s="53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2.75">
      <c r="A421" s="14"/>
      <c r="B421" s="53"/>
      <c r="C421" s="53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2.75">
      <c r="A422" s="14"/>
      <c r="B422" s="53"/>
      <c r="C422" s="53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2.75">
      <c r="A423" s="14"/>
      <c r="B423" s="53"/>
      <c r="C423" s="53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2.75">
      <c r="A424" s="14"/>
      <c r="B424" s="53"/>
      <c r="C424" s="53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2.75">
      <c r="A425" s="14"/>
      <c r="B425" s="53"/>
      <c r="C425" s="53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2.75">
      <c r="A426" s="14"/>
      <c r="B426" s="53"/>
      <c r="C426" s="53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2.75">
      <c r="A427" s="14"/>
      <c r="B427" s="53"/>
      <c r="C427" s="53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2.75">
      <c r="A428" s="14"/>
      <c r="B428" s="53"/>
      <c r="C428" s="53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2.75">
      <c r="A429" s="14"/>
      <c r="B429" s="53"/>
      <c r="C429" s="53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2.75">
      <c r="A430" s="14"/>
      <c r="B430" s="53"/>
      <c r="C430" s="53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2.75">
      <c r="A431" s="14"/>
      <c r="B431" s="53"/>
      <c r="C431" s="53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2.75">
      <c r="A432" s="14"/>
      <c r="B432" s="53"/>
      <c r="C432" s="53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2.75">
      <c r="A433" s="14"/>
      <c r="B433" s="53"/>
      <c r="C433" s="53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2.75">
      <c r="A434" s="14"/>
      <c r="B434" s="53"/>
      <c r="C434" s="53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2.75">
      <c r="A435" s="14"/>
      <c r="B435" s="53"/>
      <c r="C435" s="53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2.75">
      <c r="A436" s="14"/>
      <c r="B436" s="53"/>
      <c r="C436" s="53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2.75">
      <c r="A437" s="14"/>
      <c r="B437" s="53"/>
      <c r="C437" s="53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2.75">
      <c r="A438" s="14"/>
      <c r="B438" s="53"/>
      <c r="C438" s="53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2.75">
      <c r="A439" s="14"/>
      <c r="B439" s="53"/>
      <c r="C439" s="53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2.75">
      <c r="A440" s="14"/>
      <c r="B440" s="53"/>
      <c r="C440" s="53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2.75">
      <c r="A441" s="14"/>
      <c r="B441" s="53"/>
      <c r="C441" s="53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2.75">
      <c r="A442" s="14"/>
      <c r="B442" s="53"/>
      <c r="C442" s="53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2.75">
      <c r="A443" s="14"/>
      <c r="B443" s="53"/>
      <c r="C443" s="53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2.75">
      <c r="A444" s="14"/>
      <c r="B444" s="53"/>
      <c r="C444" s="53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2.75">
      <c r="A445" s="14"/>
      <c r="B445" s="53"/>
      <c r="C445" s="53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2.75">
      <c r="A446" s="14"/>
      <c r="B446" s="53"/>
      <c r="C446" s="53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2.75">
      <c r="A447" s="14"/>
      <c r="B447" s="53"/>
      <c r="C447" s="53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2.75">
      <c r="A448" s="14"/>
      <c r="B448" s="53"/>
      <c r="C448" s="53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2.75">
      <c r="A449" s="14"/>
      <c r="B449" s="53"/>
      <c r="C449" s="53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2.75">
      <c r="A450" s="14"/>
      <c r="B450" s="53"/>
      <c r="C450" s="53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2.75">
      <c r="A451" s="14"/>
      <c r="B451" s="53"/>
      <c r="C451" s="53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2.75">
      <c r="A452" s="14"/>
      <c r="B452" s="53"/>
      <c r="C452" s="53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2.75">
      <c r="A453" s="14"/>
      <c r="B453" s="53"/>
      <c r="C453" s="53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2.75">
      <c r="A454" s="14"/>
      <c r="B454" s="53"/>
      <c r="C454" s="53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2.75">
      <c r="A455" s="14"/>
      <c r="B455" s="53"/>
      <c r="C455" s="53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2.75">
      <c r="A456" s="14"/>
      <c r="B456" s="53"/>
      <c r="C456" s="53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2.75">
      <c r="A457" s="14"/>
      <c r="B457" s="53"/>
      <c r="C457" s="53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2.75">
      <c r="A458" s="14"/>
      <c r="B458" s="53"/>
      <c r="C458" s="53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2.75">
      <c r="A459" s="14"/>
      <c r="B459" s="53"/>
      <c r="C459" s="53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2.75">
      <c r="A460" s="14"/>
      <c r="B460" s="53"/>
      <c r="C460" s="53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2.75">
      <c r="A461" s="14"/>
      <c r="B461" s="53"/>
      <c r="C461" s="53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2.75">
      <c r="A462" s="14"/>
      <c r="B462" s="53"/>
      <c r="C462" s="53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2.75">
      <c r="A463" s="14"/>
      <c r="B463" s="53"/>
      <c r="C463" s="53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2.75">
      <c r="A464" s="14"/>
      <c r="B464" s="53"/>
      <c r="C464" s="53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2.75">
      <c r="A465" s="14"/>
      <c r="B465" s="53"/>
      <c r="C465" s="53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2.75">
      <c r="A466" s="14"/>
      <c r="B466" s="53"/>
      <c r="C466" s="53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2.75">
      <c r="A467" s="14"/>
      <c r="B467" s="53"/>
      <c r="C467" s="53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2.75">
      <c r="A468" s="14"/>
      <c r="B468" s="53"/>
      <c r="C468" s="53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2.75">
      <c r="A469" s="14"/>
      <c r="B469" s="53"/>
      <c r="C469" s="53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2.75">
      <c r="A470" s="14"/>
      <c r="B470" s="53"/>
      <c r="C470" s="53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2.75">
      <c r="A471" s="14"/>
      <c r="B471" s="53"/>
      <c r="C471" s="53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2.75">
      <c r="A472" s="14"/>
      <c r="B472" s="53"/>
      <c r="C472" s="53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2.75">
      <c r="A473" s="14"/>
      <c r="B473" s="53"/>
      <c r="C473" s="53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2.75">
      <c r="A474" s="14"/>
      <c r="B474" s="53"/>
      <c r="C474" s="53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2.75">
      <c r="A475" s="14"/>
      <c r="B475" s="53"/>
      <c r="C475" s="53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2.75">
      <c r="A476" s="14"/>
      <c r="B476" s="53"/>
      <c r="C476" s="53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2.75">
      <c r="A477" s="14"/>
      <c r="B477" s="53"/>
      <c r="C477" s="53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2.75">
      <c r="A478" s="14"/>
      <c r="B478" s="53"/>
      <c r="C478" s="53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2.75">
      <c r="A479" s="14"/>
      <c r="B479" s="53"/>
      <c r="C479" s="53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2.75">
      <c r="A480" s="14"/>
      <c r="B480" s="53"/>
      <c r="C480" s="53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2.75">
      <c r="A481" s="14"/>
      <c r="B481" s="53"/>
      <c r="C481" s="53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2.75">
      <c r="A482" s="14"/>
      <c r="B482" s="53"/>
      <c r="C482" s="53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2.75">
      <c r="A483" s="14"/>
      <c r="B483" s="53"/>
      <c r="C483" s="53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2.75">
      <c r="A484" s="14"/>
      <c r="B484" s="53"/>
      <c r="C484" s="53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2.75">
      <c r="A485" s="14"/>
      <c r="B485" s="53"/>
      <c r="C485" s="53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2.75">
      <c r="A486" s="14"/>
      <c r="B486" s="53"/>
      <c r="C486" s="53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2.75">
      <c r="A487" s="14"/>
      <c r="B487" s="53"/>
      <c r="C487" s="53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2.75">
      <c r="A488" s="14"/>
      <c r="B488" s="53"/>
      <c r="C488" s="53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2.75">
      <c r="A489" s="14"/>
      <c r="B489" s="53"/>
      <c r="C489" s="53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2.75">
      <c r="A490" s="14"/>
      <c r="B490" s="53"/>
      <c r="C490" s="53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2.75">
      <c r="A491" s="14"/>
      <c r="B491" s="53"/>
      <c r="C491" s="53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2.75">
      <c r="A492" s="14"/>
      <c r="B492" s="53"/>
      <c r="C492" s="53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2.75">
      <c r="A493" s="14"/>
      <c r="B493" s="53"/>
      <c r="C493" s="53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2.75">
      <c r="A494" s="14"/>
      <c r="B494" s="53"/>
      <c r="C494" s="53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2.75">
      <c r="A495" s="14"/>
      <c r="B495" s="53"/>
      <c r="C495" s="53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2.75">
      <c r="A496" s="14"/>
      <c r="B496" s="53"/>
      <c r="C496" s="53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2.75">
      <c r="A497" s="14"/>
      <c r="B497" s="53"/>
      <c r="C497" s="53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2.75">
      <c r="A498" s="14"/>
      <c r="B498" s="53"/>
      <c r="C498" s="53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2.75">
      <c r="A499" s="14"/>
      <c r="B499" s="53"/>
      <c r="C499" s="53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2.75">
      <c r="A500" s="14"/>
      <c r="B500" s="53"/>
      <c r="C500" s="53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2.75">
      <c r="A501" s="14"/>
      <c r="B501" s="53"/>
      <c r="C501" s="53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2.75">
      <c r="A502" s="14"/>
      <c r="B502" s="53"/>
      <c r="C502" s="53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2.75">
      <c r="A503" s="14"/>
      <c r="B503" s="53"/>
      <c r="C503" s="53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2.75">
      <c r="A504" s="14"/>
      <c r="B504" s="53"/>
      <c r="C504" s="53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2.75">
      <c r="A505" s="14"/>
      <c r="B505" s="53"/>
      <c r="C505" s="53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2.75">
      <c r="A506" s="14"/>
      <c r="B506" s="53"/>
      <c r="C506" s="53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2.75">
      <c r="A507" s="14"/>
      <c r="B507" s="53"/>
      <c r="C507" s="53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2.75">
      <c r="A508" s="14"/>
      <c r="B508" s="53"/>
      <c r="C508" s="53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2.75">
      <c r="A509" s="14"/>
      <c r="B509" s="53"/>
      <c r="C509" s="53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2.75">
      <c r="A510" s="14"/>
      <c r="B510" s="53"/>
      <c r="C510" s="53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2.75">
      <c r="A511" s="14"/>
      <c r="B511" s="53"/>
      <c r="C511" s="53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2.75">
      <c r="A512" s="14"/>
      <c r="B512" s="53"/>
      <c r="C512" s="53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2.75">
      <c r="A513" s="14"/>
      <c r="B513" s="53"/>
      <c r="C513" s="53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2.75">
      <c r="A514" s="14"/>
      <c r="B514" s="53"/>
      <c r="C514" s="53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2.75">
      <c r="A515" s="14"/>
      <c r="B515" s="53"/>
      <c r="C515" s="53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2.75">
      <c r="A516" s="14"/>
      <c r="B516" s="53"/>
      <c r="C516" s="53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2.75">
      <c r="A517" s="14"/>
      <c r="B517" s="53"/>
      <c r="C517" s="53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2.75">
      <c r="A518" s="14"/>
      <c r="B518" s="53"/>
      <c r="C518" s="53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2.75">
      <c r="A519" s="14"/>
      <c r="B519" s="53"/>
      <c r="C519" s="53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2.75">
      <c r="A520" s="14"/>
      <c r="B520" s="53"/>
      <c r="C520" s="53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2.75">
      <c r="A521" s="14"/>
      <c r="B521" s="53"/>
      <c r="C521" s="53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2.75">
      <c r="A522" s="14"/>
      <c r="B522" s="53"/>
      <c r="C522" s="53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2.75">
      <c r="A523" s="14"/>
      <c r="B523" s="53"/>
      <c r="C523" s="53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2.75">
      <c r="A524" s="14"/>
      <c r="B524" s="53"/>
      <c r="C524" s="53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2.75">
      <c r="A525" s="14"/>
      <c r="B525" s="53"/>
      <c r="C525" s="53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2.75">
      <c r="A526" s="14"/>
      <c r="B526" s="53"/>
      <c r="C526" s="53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2.75">
      <c r="A527" s="14"/>
      <c r="B527" s="53"/>
      <c r="C527" s="53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2.75">
      <c r="A528" s="14"/>
      <c r="B528" s="53"/>
      <c r="C528" s="53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2.75">
      <c r="A529" s="14"/>
      <c r="B529" s="53"/>
      <c r="C529" s="53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2.75">
      <c r="A530" s="14"/>
      <c r="B530" s="53"/>
      <c r="C530" s="53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2.75">
      <c r="A531" s="14"/>
      <c r="B531" s="53"/>
      <c r="C531" s="53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2.75">
      <c r="A532" s="14"/>
      <c r="B532" s="53"/>
      <c r="C532" s="53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2.75">
      <c r="A533" s="14"/>
      <c r="B533" s="53"/>
      <c r="C533" s="53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2.75">
      <c r="A534" s="14"/>
      <c r="B534" s="53"/>
      <c r="C534" s="53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2.75">
      <c r="A535" s="14"/>
      <c r="B535" s="53"/>
      <c r="C535" s="53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2.75">
      <c r="A536" s="14"/>
      <c r="B536" s="53"/>
      <c r="C536" s="53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2.75">
      <c r="A537" s="14"/>
      <c r="B537" s="53"/>
      <c r="C537" s="53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2.75">
      <c r="A538" s="14"/>
      <c r="B538" s="53"/>
      <c r="C538" s="53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2.75">
      <c r="A539" s="14"/>
      <c r="B539" s="53"/>
      <c r="C539" s="53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2.75">
      <c r="A540" s="14"/>
      <c r="B540" s="53"/>
      <c r="C540" s="53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2.75">
      <c r="A541" s="14"/>
      <c r="B541" s="53"/>
      <c r="C541" s="53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2.75">
      <c r="A542" s="14"/>
      <c r="B542" s="53"/>
      <c r="C542" s="53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2.75">
      <c r="A543" s="14"/>
      <c r="B543" s="53"/>
      <c r="C543" s="53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2.75">
      <c r="A544" s="14"/>
      <c r="B544" s="53"/>
      <c r="C544" s="53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2.75">
      <c r="A545" s="14"/>
      <c r="B545" s="53"/>
      <c r="C545" s="53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2.75">
      <c r="A546" s="14"/>
      <c r="B546" s="53"/>
      <c r="C546" s="53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2.75">
      <c r="A547" s="14"/>
      <c r="B547" s="53"/>
      <c r="C547" s="53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2.75">
      <c r="A548" s="14"/>
      <c r="B548" s="53"/>
      <c r="C548" s="53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2.75">
      <c r="A549" s="14"/>
      <c r="B549" s="53"/>
      <c r="C549" s="53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2.75">
      <c r="A550" s="14"/>
      <c r="B550" s="53"/>
      <c r="C550" s="53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2.75">
      <c r="A551" s="14"/>
      <c r="B551" s="53"/>
      <c r="C551" s="53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2.75">
      <c r="A552" s="14"/>
      <c r="B552" s="53"/>
      <c r="C552" s="53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2.75">
      <c r="A553" s="14"/>
      <c r="B553" s="53"/>
      <c r="C553" s="53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2.75">
      <c r="A554" s="14"/>
      <c r="B554" s="53"/>
      <c r="C554" s="53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2.75">
      <c r="A555" s="14"/>
      <c r="B555" s="53"/>
      <c r="C555" s="53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2.75">
      <c r="A556" s="14"/>
      <c r="B556" s="53"/>
      <c r="C556" s="53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2.75">
      <c r="A557" s="14"/>
      <c r="B557" s="53"/>
      <c r="C557" s="53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2.75">
      <c r="A558" s="14"/>
      <c r="B558" s="53"/>
      <c r="C558" s="53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2.75">
      <c r="A559" s="14"/>
      <c r="B559" s="53"/>
      <c r="C559" s="53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2.75">
      <c r="A560" s="14"/>
      <c r="B560" s="53"/>
      <c r="C560" s="53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2.75">
      <c r="A561" s="14"/>
      <c r="B561" s="53"/>
      <c r="C561" s="53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2.75">
      <c r="A562" s="14"/>
      <c r="B562" s="53"/>
      <c r="C562" s="53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2.75">
      <c r="A563" s="14"/>
      <c r="B563" s="53"/>
      <c r="C563" s="53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2.75">
      <c r="A564" s="14"/>
      <c r="B564" s="53"/>
      <c r="C564" s="53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2.75">
      <c r="A565" s="14"/>
      <c r="B565" s="53"/>
      <c r="C565" s="53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2.75">
      <c r="A566" s="14"/>
      <c r="B566" s="53"/>
      <c r="C566" s="53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2.75">
      <c r="A567" s="14"/>
      <c r="B567" s="53"/>
      <c r="C567" s="53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2.75">
      <c r="A568" s="14"/>
      <c r="B568" s="53"/>
      <c r="C568" s="53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2.75">
      <c r="A569" s="14"/>
      <c r="B569" s="53"/>
      <c r="C569" s="53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2.75">
      <c r="A570" s="14"/>
      <c r="B570" s="53"/>
      <c r="C570" s="53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2.75">
      <c r="A571" s="14"/>
      <c r="B571" s="53"/>
      <c r="C571" s="53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2.75">
      <c r="A572" s="14"/>
      <c r="B572" s="53"/>
      <c r="C572" s="53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2.75">
      <c r="A573" s="14"/>
      <c r="B573" s="53"/>
      <c r="C573" s="53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2.75">
      <c r="A574" s="14"/>
      <c r="B574" s="53"/>
      <c r="C574" s="53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2.75">
      <c r="A575" s="14"/>
      <c r="B575" s="53"/>
      <c r="C575" s="53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2.75">
      <c r="A576" s="14"/>
      <c r="B576" s="53"/>
      <c r="C576" s="53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2.75">
      <c r="A577" s="14"/>
      <c r="B577" s="53"/>
      <c r="C577" s="53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2.75">
      <c r="A578" s="14"/>
      <c r="B578" s="53"/>
      <c r="C578" s="53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2.75">
      <c r="A579" s="14"/>
      <c r="B579" s="53"/>
      <c r="C579" s="53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2.75">
      <c r="A580" s="14"/>
      <c r="B580" s="53"/>
      <c r="C580" s="53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2.75">
      <c r="A581" s="14"/>
      <c r="B581" s="53"/>
      <c r="C581" s="53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2.75">
      <c r="A582" s="14"/>
      <c r="B582" s="53"/>
      <c r="C582" s="53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2.75">
      <c r="A583" s="14"/>
      <c r="B583" s="53"/>
      <c r="C583" s="53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2.75">
      <c r="A584" s="14"/>
      <c r="B584" s="53"/>
      <c r="C584" s="53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2.75">
      <c r="A585" s="14"/>
      <c r="B585" s="53"/>
      <c r="C585" s="53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2.75">
      <c r="A586" s="14"/>
      <c r="B586" s="53"/>
      <c r="C586" s="53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2.75">
      <c r="A587" s="14"/>
      <c r="B587" s="53"/>
      <c r="C587" s="53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2.75">
      <c r="A588" s="14"/>
      <c r="B588" s="53"/>
      <c r="C588" s="53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2.75">
      <c r="A589" s="14"/>
      <c r="B589" s="53"/>
      <c r="C589" s="53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2.75">
      <c r="A590" s="14"/>
      <c r="B590" s="53"/>
      <c r="C590" s="53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2.75">
      <c r="A591" s="14"/>
      <c r="B591" s="53"/>
      <c r="C591" s="53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2.75">
      <c r="A592" s="14"/>
      <c r="B592" s="53"/>
      <c r="C592" s="53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2.75">
      <c r="A593" s="14"/>
      <c r="B593" s="53"/>
      <c r="C593" s="53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2.75">
      <c r="A594" s="14"/>
      <c r="B594" s="53"/>
      <c r="C594" s="53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2.75">
      <c r="A595" s="14"/>
      <c r="B595" s="53"/>
      <c r="C595" s="53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2.75">
      <c r="A596" s="14"/>
      <c r="B596" s="53"/>
      <c r="C596" s="53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2.75">
      <c r="A597" s="14"/>
      <c r="B597" s="53"/>
      <c r="C597" s="53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2.75">
      <c r="A598" s="14"/>
      <c r="B598" s="53"/>
      <c r="C598" s="53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2.75">
      <c r="A599" s="14"/>
      <c r="B599" s="53"/>
      <c r="C599" s="53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2.75">
      <c r="A600" s="14"/>
      <c r="B600" s="53"/>
      <c r="C600" s="53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2.75">
      <c r="A601" s="14"/>
      <c r="B601" s="53"/>
      <c r="C601" s="53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2.75">
      <c r="A602" s="14"/>
      <c r="B602" s="53"/>
      <c r="C602" s="53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2.75">
      <c r="A603" s="14"/>
      <c r="B603" s="53"/>
      <c r="C603" s="53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2.75">
      <c r="A604" s="14"/>
      <c r="B604" s="53"/>
      <c r="C604" s="53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2.75">
      <c r="A605" s="14"/>
      <c r="B605" s="53"/>
      <c r="C605" s="53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2.75">
      <c r="A606" s="14"/>
      <c r="B606" s="53"/>
      <c r="C606" s="53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2.75">
      <c r="A607" s="14"/>
      <c r="B607" s="53"/>
      <c r="C607" s="53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2.75">
      <c r="A608" s="14"/>
      <c r="B608" s="53"/>
      <c r="C608" s="53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2.75">
      <c r="A609" s="14"/>
      <c r="B609" s="53"/>
      <c r="C609" s="53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2.75">
      <c r="A610" s="14"/>
      <c r="B610" s="53"/>
      <c r="C610" s="53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2.75">
      <c r="A611" s="14"/>
      <c r="B611" s="53"/>
      <c r="C611" s="53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2.75">
      <c r="A612" s="14"/>
      <c r="B612" s="53"/>
      <c r="C612" s="53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2.75">
      <c r="A613" s="14"/>
      <c r="B613" s="53"/>
      <c r="C613" s="53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2.75">
      <c r="A614" s="14"/>
      <c r="B614" s="53"/>
      <c r="C614" s="53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2.75">
      <c r="A615" s="14"/>
      <c r="B615" s="53"/>
      <c r="C615" s="53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2.75">
      <c r="A616" s="14"/>
      <c r="B616" s="53"/>
      <c r="C616" s="53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2.75">
      <c r="A617" s="14"/>
      <c r="B617" s="53"/>
      <c r="C617" s="53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2.75">
      <c r="A618" s="14"/>
      <c r="B618" s="53"/>
      <c r="C618" s="53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2.75">
      <c r="A619" s="14"/>
      <c r="B619" s="53"/>
      <c r="C619" s="53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2.75">
      <c r="A620" s="14"/>
      <c r="B620" s="53"/>
      <c r="C620" s="53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2.75">
      <c r="A621" s="14"/>
      <c r="B621" s="53"/>
      <c r="C621" s="53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2.75">
      <c r="A622" s="14"/>
      <c r="B622" s="53"/>
      <c r="C622" s="53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2.75">
      <c r="A623" s="14"/>
      <c r="B623" s="53"/>
      <c r="C623" s="53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2.75">
      <c r="A624" s="14"/>
      <c r="B624" s="53"/>
      <c r="C624" s="53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2.75">
      <c r="A625" s="14"/>
      <c r="B625" s="53"/>
      <c r="C625" s="53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2.75">
      <c r="A626" s="14"/>
      <c r="B626" s="53"/>
      <c r="C626" s="53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2.75">
      <c r="A627" s="14"/>
      <c r="B627" s="53"/>
      <c r="C627" s="53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2.75">
      <c r="A628" s="14"/>
      <c r="B628" s="53"/>
      <c r="C628" s="53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2.75">
      <c r="A629" s="14"/>
      <c r="B629" s="53"/>
      <c r="C629" s="53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2.75">
      <c r="A630" s="14"/>
      <c r="B630" s="53"/>
      <c r="C630" s="53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2.75">
      <c r="A631" s="14"/>
      <c r="B631" s="53"/>
      <c r="C631" s="53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2.75">
      <c r="A632" s="14"/>
      <c r="B632" s="53"/>
      <c r="C632" s="53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2.75">
      <c r="A633" s="14"/>
      <c r="B633" s="53"/>
      <c r="C633" s="53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2.75">
      <c r="A634" s="14"/>
      <c r="B634" s="53"/>
      <c r="C634" s="53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2.75">
      <c r="A635" s="14"/>
      <c r="B635" s="53"/>
      <c r="C635" s="53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2.75">
      <c r="A636" s="14"/>
      <c r="B636" s="53"/>
      <c r="C636" s="53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2.75">
      <c r="A637" s="14"/>
      <c r="B637" s="53"/>
      <c r="C637" s="53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2.75">
      <c r="A638" s="14"/>
      <c r="B638" s="53"/>
      <c r="C638" s="53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2.75">
      <c r="A639" s="14"/>
      <c r="B639" s="53"/>
      <c r="C639" s="53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2.75">
      <c r="A640" s="14"/>
      <c r="B640" s="53"/>
      <c r="C640" s="53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2.75">
      <c r="A641" s="14"/>
      <c r="B641" s="53"/>
      <c r="C641" s="53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2.75">
      <c r="A642" s="14"/>
      <c r="B642" s="53"/>
      <c r="C642" s="53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2.75">
      <c r="A643" s="14"/>
      <c r="B643" s="53"/>
      <c r="C643" s="53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2.75">
      <c r="A644" s="14"/>
      <c r="B644" s="53"/>
      <c r="C644" s="53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2.75">
      <c r="A645" s="14"/>
      <c r="B645" s="53"/>
      <c r="C645" s="53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2.75">
      <c r="A646" s="14"/>
      <c r="B646" s="53"/>
      <c r="C646" s="53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2.75">
      <c r="A647" s="14"/>
      <c r="B647" s="53"/>
      <c r="C647" s="53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2.75">
      <c r="A648" s="14"/>
      <c r="B648" s="53"/>
      <c r="C648" s="53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2.75">
      <c r="A649" s="14"/>
      <c r="B649" s="53"/>
      <c r="C649" s="53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2.75">
      <c r="A650" s="14"/>
      <c r="B650" s="53"/>
      <c r="C650" s="53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2.75">
      <c r="A651" s="14"/>
      <c r="B651" s="53"/>
      <c r="C651" s="53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2.75">
      <c r="A652" s="14"/>
      <c r="B652" s="53"/>
      <c r="C652" s="53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2.75">
      <c r="A653" s="14"/>
      <c r="B653" s="53"/>
      <c r="C653" s="53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2.75">
      <c r="A654" s="14"/>
      <c r="B654" s="53"/>
      <c r="C654" s="53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2.75">
      <c r="A655" s="14"/>
      <c r="B655" s="53"/>
      <c r="C655" s="53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2.75">
      <c r="A656" s="14"/>
      <c r="B656" s="53"/>
      <c r="C656" s="53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2.75">
      <c r="A657" s="14"/>
      <c r="B657" s="53"/>
      <c r="C657" s="53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2.75">
      <c r="A658" s="14"/>
      <c r="B658" s="53"/>
      <c r="C658" s="53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2.75">
      <c r="A659" s="14"/>
      <c r="B659" s="53"/>
      <c r="C659" s="53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2.75">
      <c r="A660" s="14"/>
      <c r="B660" s="53"/>
      <c r="C660" s="53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2.75">
      <c r="A661" s="14"/>
      <c r="B661" s="53"/>
      <c r="C661" s="53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2.75">
      <c r="A662" s="14"/>
      <c r="B662" s="53"/>
      <c r="C662" s="53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2.75">
      <c r="A663" s="14"/>
      <c r="B663" s="53"/>
      <c r="C663" s="53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2.75">
      <c r="A664" s="14"/>
      <c r="B664" s="53"/>
      <c r="C664" s="53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2.75">
      <c r="A665" s="14"/>
      <c r="B665" s="53"/>
      <c r="C665" s="53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2.75">
      <c r="A666" s="14"/>
      <c r="B666" s="53"/>
      <c r="C666" s="53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2.75">
      <c r="A667" s="14"/>
      <c r="B667" s="53"/>
      <c r="C667" s="53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2.75">
      <c r="A668" s="14"/>
      <c r="B668" s="53"/>
      <c r="C668" s="53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2.75">
      <c r="A669" s="14"/>
      <c r="B669" s="53"/>
      <c r="C669" s="53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2.75">
      <c r="A670" s="14"/>
      <c r="B670" s="53"/>
      <c r="C670" s="53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2.75">
      <c r="A671" s="14"/>
      <c r="B671" s="53"/>
      <c r="C671" s="53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2.75">
      <c r="A672" s="14"/>
      <c r="B672" s="53"/>
      <c r="C672" s="53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2.75">
      <c r="A673" s="14"/>
      <c r="B673" s="53"/>
      <c r="C673" s="53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2.75">
      <c r="A674" s="14"/>
      <c r="B674" s="53"/>
      <c r="C674" s="53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2.75">
      <c r="A675" s="14"/>
      <c r="B675" s="53"/>
      <c r="C675" s="53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2.75">
      <c r="A676" s="14"/>
      <c r="B676" s="53"/>
      <c r="C676" s="53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2.75">
      <c r="A677" s="14"/>
      <c r="B677" s="53"/>
      <c r="C677" s="53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2.75">
      <c r="A678" s="14"/>
      <c r="B678" s="53"/>
      <c r="C678" s="53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2.75">
      <c r="A679" s="14"/>
      <c r="B679" s="53"/>
      <c r="C679" s="53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2.75">
      <c r="A680" s="14"/>
      <c r="B680" s="53"/>
      <c r="C680" s="53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2.75">
      <c r="A681" s="14"/>
      <c r="B681" s="53"/>
      <c r="C681" s="53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2.75">
      <c r="A682" s="14"/>
      <c r="B682" s="53"/>
      <c r="C682" s="53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2.75">
      <c r="A683" s="14"/>
      <c r="B683" s="53"/>
      <c r="C683" s="53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2.75">
      <c r="A684" s="14"/>
      <c r="B684" s="53"/>
      <c r="C684" s="53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2.75">
      <c r="A685" s="14"/>
      <c r="B685" s="53"/>
      <c r="C685" s="53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2.75">
      <c r="A686" s="14"/>
      <c r="B686" s="53"/>
      <c r="C686" s="53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2.75">
      <c r="A687" s="14"/>
      <c r="B687" s="53"/>
      <c r="C687" s="53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2.75">
      <c r="A688" s="14"/>
      <c r="B688" s="53"/>
      <c r="C688" s="53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2.75">
      <c r="A689" s="14"/>
      <c r="B689" s="53"/>
      <c r="C689" s="53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2.75">
      <c r="A690" s="14"/>
      <c r="B690" s="53"/>
      <c r="C690" s="53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2.75">
      <c r="A691" s="14"/>
      <c r="B691" s="53"/>
      <c r="C691" s="53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2.75">
      <c r="A692" s="14"/>
      <c r="B692" s="53"/>
      <c r="C692" s="53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2.75">
      <c r="A693" s="14"/>
      <c r="B693" s="53"/>
      <c r="C693" s="53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2.75">
      <c r="A694" s="14"/>
      <c r="B694" s="53"/>
      <c r="C694" s="53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2.75">
      <c r="A695" s="14"/>
      <c r="B695" s="53"/>
      <c r="C695" s="53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2.75">
      <c r="A696" s="14"/>
      <c r="B696" s="53"/>
      <c r="C696" s="53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2.75">
      <c r="A697" s="14"/>
      <c r="B697" s="53"/>
      <c r="C697" s="53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2.75">
      <c r="A698" s="14"/>
      <c r="B698" s="53"/>
      <c r="C698" s="53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2.75">
      <c r="A699" s="14"/>
      <c r="B699" s="53"/>
      <c r="C699" s="53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2.75">
      <c r="A700" s="14"/>
      <c r="B700" s="53"/>
      <c r="C700" s="53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2.75">
      <c r="A701" s="14"/>
      <c r="B701" s="53"/>
      <c r="C701" s="53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2.75">
      <c r="A702" s="14"/>
      <c r="B702" s="53"/>
      <c r="C702" s="53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2.75">
      <c r="A703" s="14"/>
      <c r="B703" s="53"/>
      <c r="C703" s="53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2.75">
      <c r="A704" s="14"/>
      <c r="B704" s="53"/>
      <c r="C704" s="53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2.75">
      <c r="A705" s="14"/>
      <c r="B705" s="53"/>
      <c r="C705" s="53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2.75">
      <c r="A706" s="14"/>
      <c r="B706" s="53"/>
      <c r="C706" s="53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2.75">
      <c r="A707" s="14"/>
      <c r="B707" s="53"/>
      <c r="C707" s="53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2.75">
      <c r="A708" s="14"/>
      <c r="B708" s="53"/>
      <c r="C708" s="53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2.75">
      <c r="A709" s="14"/>
      <c r="B709" s="53"/>
      <c r="C709" s="53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2.75">
      <c r="A710" s="14"/>
      <c r="B710" s="53"/>
      <c r="C710" s="53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2.75">
      <c r="A711" s="14"/>
      <c r="B711" s="53"/>
      <c r="C711" s="53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2.75">
      <c r="A712" s="14"/>
      <c r="B712" s="53"/>
      <c r="C712" s="53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2.75">
      <c r="A713" s="14"/>
      <c r="B713" s="53"/>
      <c r="C713" s="53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2.75">
      <c r="A714" s="14"/>
      <c r="B714" s="53"/>
      <c r="C714" s="53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2.75">
      <c r="A715" s="14"/>
      <c r="B715" s="53"/>
      <c r="C715" s="53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2.75">
      <c r="A716" s="14"/>
      <c r="B716" s="53"/>
      <c r="C716" s="53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2.75">
      <c r="A717" s="14"/>
      <c r="B717" s="53"/>
      <c r="C717" s="53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2.75">
      <c r="A718" s="14"/>
      <c r="B718" s="53"/>
      <c r="C718" s="53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2.75">
      <c r="A719" s="14"/>
      <c r="B719" s="53"/>
      <c r="C719" s="53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2.75">
      <c r="A720" s="14"/>
      <c r="B720" s="53"/>
      <c r="C720" s="53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2.75">
      <c r="A721" s="14"/>
      <c r="B721" s="53"/>
      <c r="C721" s="53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2.75">
      <c r="A722" s="14"/>
      <c r="B722" s="53"/>
      <c r="C722" s="53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2.75">
      <c r="A723" s="14"/>
      <c r="B723" s="53"/>
      <c r="C723" s="53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2.75">
      <c r="A724" s="14"/>
      <c r="B724" s="53"/>
      <c r="C724" s="53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2.75">
      <c r="A725" s="14"/>
      <c r="B725" s="53"/>
      <c r="C725" s="53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2.75">
      <c r="A726" s="14"/>
      <c r="B726" s="53"/>
      <c r="C726" s="53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2.75">
      <c r="A727" s="14"/>
      <c r="B727" s="53"/>
      <c r="C727" s="53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2.75">
      <c r="A728" s="14"/>
      <c r="B728" s="53"/>
      <c r="C728" s="53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2.75">
      <c r="A729" s="14"/>
      <c r="B729" s="53"/>
      <c r="C729" s="53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2.75">
      <c r="A730" s="14"/>
      <c r="B730" s="53"/>
      <c r="C730" s="53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2.75">
      <c r="A731" s="14"/>
      <c r="B731" s="53"/>
      <c r="C731" s="53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2.75">
      <c r="A732" s="14"/>
      <c r="B732" s="53"/>
      <c r="C732" s="53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2.75">
      <c r="A733" s="14"/>
      <c r="B733" s="53"/>
      <c r="C733" s="53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2.75">
      <c r="A734" s="14"/>
      <c r="B734" s="53"/>
      <c r="C734" s="53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2.75">
      <c r="A735" s="14"/>
      <c r="B735" s="53"/>
      <c r="C735" s="53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2.75">
      <c r="A736" s="14"/>
      <c r="B736" s="53"/>
      <c r="C736" s="53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2.75">
      <c r="A737" s="14"/>
      <c r="B737" s="53"/>
      <c r="C737" s="53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2.75">
      <c r="A738" s="14"/>
      <c r="B738" s="53"/>
      <c r="C738" s="53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2.75">
      <c r="A739" s="14"/>
      <c r="B739" s="53"/>
      <c r="C739" s="53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2.75">
      <c r="A740" s="14"/>
      <c r="B740" s="53"/>
      <c r="C740" s="53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2.75">
      <c r="A741" s="14"/>
      <c r="B741" s="53"/>
      <c r="C741" s="53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2.75">
      <c r="A742" s="14"/>
      <c r="B742" s="53"/>
      <c r="C742" s="53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2.75">
      <c r="A743" s="14"/>
      <c r="B743" s="53"/>
      <c r="C743" s="53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2.75">
      <c r="A744" s="14"/>
      <c r="B744" s="53"/>
      <c r="C744" s="53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2.75">
      <c r="A745" s="14"/>
      <c r="B745" s="53"/>
      <c r="C745" s="53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2.75">
      <c r="A746" s="14"/>
      <c r="B746" s="53"/>
      <c r="C746" s="53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2.75">
      <c r="A747" s="14"/>
      <c r="B747" s="53"/>
      <c r="C747" s="53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2.75">
      <c r="A748" s="14"/>
      <c r="B748" s="53"/>
      <c r="C748" s="53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2.75">
      <c r="A749" s="14"/>
      <c r="B749" s="53"/>
      <c r="C749" s="53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2.75">
      <c r="A750" s="14"/>
      <c r="B750" s="53"/>
      <c r="C750" s="53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2.75">
      <c r="A751" s="14"/>
      <c r="B751" s="53"/>
      <c r="C751" s="53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2.75">
      <c r="A752" s="14"/>
      <c r="B752" s="53"/>
      <c r="C752" s="53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2.75">
      <c r="A753" s="14"/>
      <c r="B753" s="53"/>
      <c r="C753" s="53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2.75">
      <c r="A754" s="14"/>
      <c r="B754" s="53"/>
      <c r="C754" s="53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2.75">
      <c r="A755" s="14"/>
      <c r="B755" s="53"/>
      <c r="C755" s="53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2.75">
      <c r="A756" s="14"/>
      <c r="B756" s="53"/>
      <c r="C756" s="53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2.75">
      <c r="A757" s="14"/>
      <c r="B757" s="53"/>
      <c r="C757" s="53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2.75">
      <c r="A758" s="14"/>
      <c r="B758" s="53"/>
      <c r="C758" s="53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2.75">
      <c r="A759" s="14"/>
      <c r="B759" s="53"/>
      <c r="C759" s="53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2.75">
      <c r="A760" s="14"/>
      <c r="B760" s="53"/>
      <c r="C760" s="53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2.75">
      <c r="A761" s="14"/>
      <c r="B761" s="53"/>
      <c r="C761" s="53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2.75">
      <c r="A762" s="14"/>
      <c r="B762" s="53"/>
      <c r="C762" s="53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2.75">
      <c r="A763" s="14"/>
      <c r="B763" s="53"/>
      <c r="C763" s="53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2.75">
      <c r="A764" s="14"/>
      <c r="B764" s="53"/>
      <c r="C764" s="53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2.75">
      <c r="A765" s="14"/>
      <c r="B765" s="53"/>
      <c r="C765" s="53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2.75">
      <c r="A766" s="14"/>
      <c r="B766" s="53"/>
      <c r="C766" s="53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2.75">
      <c r="A767" s="14"/>
      <c r="B767" s="53"/>
      <c r="C767" s="53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2.75">
      <c r="A768" s="14"/>
      <c r="B768" s="53"/>
      <c r="C768" s="53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2.75">
      <c r="A769" s="14"/>
      <c r="B769" s="53"/>
      <c r="C769" s="53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2.75">
      <c r="A770" s="14"/>
      <c r="B770" s="53"/>
      <c r="C770" s="53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2.75">
      <c r="A771" s="14"/>
      <c r="B771" s="53"/>
      <c r="C771" s="53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2.75">
      <c r="A772" s="14"/>
      <c r="B772" s="53"/>
      <c r="C772" s="53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2.75">
      <c r="A773" s="14"/>
      <c r="B773" s="53"/>
      <c r="C773" s="53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2.75">
      <c r="A774" s="14"/>
      <c r="B774" s="53"/>
      <c r="C774" s="53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2.75">
      <c r="A775" s="14"/>
      <c r="B775" s="53"/>
      <c r="C775" s="53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2.75">
      <c r="A776" s="14"/>
      <c r="B776" s="53"/>
      <c r="C776" s="53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2.75">
      <c r="A777" s="14"/>
      <c r="B777" s="53"/>
      <c r="C777" s="53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2.75">
      <c r="A778" s="14"/>
      <c r="B778" s="53"/>
      <c r="C778" s="53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2.75">
      <c r="A779" s="14"/>
      <c r="B779" s="53"/>
      <c r="C779" s="53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2.75">
      <c r="A780" s="14"/>
      <c r="B780" s="53"/>
      <c r="C780" s="53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2.75">
      <c r="A781" s="14"/>
      <c r="B781" s="53"/>
      <c r="C781" s="53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2.75">
      <c r="A782" s="14"/>
      <c r="B782" s="53"/>
      <c r="C782" s="53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2.75">
      <c r="A783" s="14"/>
      <c r="B783" s="53"/>
      <c r="C783" s="53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2.75">
      <c r="A784" s="14"/>
      <c r="B784" s="53"/>
      <c r="C784" s="53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2.75">
      <c r="A785" s="14"/>
      <c r="B785" s="53"/>
      <c r="C785" s="53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2.75">
      <c r="A786" s="14"/>
      <c r="B786" s="53"/>
      <c r="C786" s="53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2.75">
      <c r="A787" s="14"/>
      <c r="B787" s="53"/>
      <c r="C787" s="53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2.75">
      <c r="A788" s="14"/>
      <c r="B788" s="53"/>
      <c r="C788" s="53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2.75">
      <c r="A789" s="14"/>
      <c r="B789" s="53"/>
      <c r="C789" s="53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2.75">
      <c r="A790" s="14"/>
      <c r="B790" s="53"/>
      <c r="C790" s="53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2.75">
      <c r="A791" s="14"/>
      <c r="B791" s="53"/>
      <c r="C791" s="53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2.75">
      <c r="A792" s="14"/>
      <c r="B792" s="53"/>
      <c r="C792" s="53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2.75">
      <c r="A793" s="14"/>
      <c r="B793" s="53"/>
      <c r="C793" s="53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2.75">
      <c r="A794" s="14"/>
      <c r="B794" s="53"/>
      <c r="C794" s="53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2.75">
      <c r="A795" s="14"/>
      <c r="B795" s="53"/>
      <c r="C795" s="53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2.75">
      <c r="A796" s="14"/>
      <c r="B796" s="53"/>
      <c r="C796" s="53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2.75">
      <c r="A797" s="14"/>
      <c r="B797" s="53"/>
      <c r="C797" s="53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2.75">
      <c r="A798" s="14"/>
      <c r="B798" s="53"/>
      <c r="C798" s="53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2.75">
      <c r="A799" s="14"/>
      <c r="B799" s="53"/>
      <c r="C799" s="53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2.75">
      <c r="A800" s="14"/>
      <c r="B800" s="53"/>
      <c r="C800" s="53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2.75">
      <c r="A801" s="14"/>
      <c r="B801" s="53"/>
      <c r="C801" s="53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2.75">
      <c r="A802" s="14"/>
      <c r="B802" s="53"/>
      <c r="C802" s="53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2.75">
      <c r="A803" s="14"/>
      <c r="B803" s="53"/>
      <c r="C803" s="53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2.75">
      <c r="A804" s="14"/>
      <c r="B804" s="53"/>
      <c r="C804" s="53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2.75">
      <c r="A805" s="14"/>
      <c r="B805" s="53"/>
      <c r="C805" s="53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2.75">
      <c r="A806" s="14"/>
      <c r="B806" s="53"/>
      <c r="C806" s="53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2.75">
      <c r="A807" s="14"/>
      <c r="B807" s="53"/>
      <c r="C807" s="53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2.75">
      <c r="A808" s="14"/>
      <c r="B808" s="53"/>
      <c r="C808" s="53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2.75">
      <c r="A809" s="14"/>
      <c r="B809" s="53"/>
      <c r="C809" s="53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2.75">
      <c r="A810" s="14"/>
      <c r="B810" s="53"/>
      <c r="C810" s="53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2.75">
      <c r="A811" s="14"/>
      <c r="B811" s="53"/>
      <c r="C811" s="53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2.75">
      <c r="A812" s="14"/>
      <c r="B812" s="53"/>
      <c r="C812" s="53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2.75">
      <c r="A813" s="14"/>
      <c r="B813" s="53"/>
      <c r="C813" s="53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2.75">
      <c r="A814" s="14"/>
      <c r="B814" s="53"/>
      <c r="C814" s="53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2.75">
      <c r="A815" s="14"/>
      <c r="B815" s="53"/>
      <c r="C815" s="53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2.75">
      <c r="A816" s="14"/>
      <c r="B816" s="53"/>
      <c r="C816" s="53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2.75">
      <c r="A817" s="14"/>
      <c r="B817" s="53"/>
      <c r="C817" s="53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2.75">
      <c r="A818" s="14"/>
      <c r="B818" s="53"/>
      <c r="C818" s="53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2.75">
      <c r="A819" s="14"/>
      <c r="B819" s="53"/>
      <c r="C819" s="53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2.75">
      <c r="A820" s="14"/>
      <c r="B820" s="53"/>
      <c r="C820" s="53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2.75">
      <c r="A821" s="14"/>
      <c r="B821" s="53"/>
      <c r="C821" s="53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2.75">
      <c r="A822" s="14"/>
      <c r="B822" s="53"/>
      <c r="C822" s="53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2.75">
      <c r="A823" s="14"/>
      <c r="B823" s="53"/>
      <c r="C823" s="53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2.75">
      <c r="A824" s="14"/>
      <c r="B824" s="53"/>
      <c r="C824" s="53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2.75">
      <c r="A825" s="14"/>
      <c r="B825" s="53"/>
      <c r="C825" s="53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2.75">
      <c r="A826" s="14"/>
      <c r="B826" s="53"/>
      <c r="C826" s="53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2.75">
      <c r="A827" s="14"/>
      <c r="B827" s="53"/>
      <c r="C827" s="53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2.75">
      <c r="A828" s="14"/>
      <c r="B828" s="53"/>
      <c r="C828" s="53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2.75">
      <c r="A829" s="14"/>
      <c r="B829" s="53"/>
      <c r="C829" s="53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2.75">
      <c r="A830" s="14"/>
      <c r="B830" s="53"/>
      <c r="C830" s="53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2.75">
      <c r="A831" s="14"/>
      <c r="B831" s="53"/>
      <c r="C831" s="53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2.75">
      <c r="A832" s="14"/>
      <c r="B832" s="53"/>
      <c r="C832" s="53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2.75">
      <c r="A833" s="14"/>
      <c r="B833" s="53"/>
      <c r="C833" s="53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2.75">
      <c r="A834" s="14"/>
      <c r="B834" s="53"/>
      <c r="C834" s="53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2.75">
      <c r="A835" s="14"/>
      <c r="B835" s="53"/>
      <c r="C835" s="53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2.75">
      <c r="A836" s="14"/>
      <c r="B836" s="53"/>
      <c r="C836" s="53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2.75">
      <c r="A837" s="14"/>
      <c r="B837" s="53"/>
      <c r="C837" s="53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2.75">
      <c r="A838" s="14"/>
      <c r="B838" s="53"/>
      <c r="C838" s="53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2.75">
      <c r="A839" s="14"/>
      <c r="B839" s="53"/>
      <c r="C839" s="53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2.75">
      <c r="A840" s="14"/>
      <c r="B840" s="53"/>
      <c r="C840" s="53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2.75">
      <c r="A841" s="14"/>
      <c r="B841" s="53"/>
      <c r="C841" s="53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2.75">
      <c r="A842" s="14"/>
      <c r="B842" s="53"/>
      <c r="C842" s="53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2.75">
      <c r="A843" s="14"/>
      <c r="B843" s="53"/>
      <c r="C843" s="53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2.75">
      <c r="A844" s="14"/>
      <c r="B844" s="53"/>
      <c r="C844" s="53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2.75">
      <c r="A845" s="14"/>
      <c r="B845" s="53"/>
      <c r="C845" s="53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2.75">
      <c r="A846" s="14"/>
      <c r="B846" s="53"/>
      <c r="C846" s="53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2.75">
      <c r="A847" s="14"/>
      <c r="B847" s="53"/>
      <c r="C847" s="53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2.75">
      <c r="A848" s="14"/>
      <c r="B848" s="53"/>
      <c r="C848" s="53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2.75">
      <c r="A849" s="14"/>
      <c r="B849" s="53"/>
      <c r="C849" s="53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2.75">
      <c r="A850" s="14"/>
      <c r="B850" s="53"/>
      <c r="C850" s="53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2.75">
      <c r="A851" s="14"/>
      <c r="B851" s="53"/>
      <c r="C851" s="53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2.75">
      <c r="A852" s="14"/>
      <c r="B852" s="53"/>
      <c r="C852" s="53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2.75">
      <c r="A853" s="14"/>
      <c r="B853" s="53"/>
      <c r="C853" s="53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2.75">
      <c r="A854" s="14"/>
      <c r="B854" s="53"/>
      <c r="C854" s="53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2.75">
      <c r="A855" s="14"/>
      <c r="B855" s="53"/>
      <c r="C855" s="53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2.75">
      <c r="A856" s="14"/>
      <c r="B856" s="53"/>
      <c r="C856" s="53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2.75">
      <c r="A857" s="14"/>
      <c r="B857" s="53"/>
      <c r="C857" s="53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2.75">
      <c r="A858" s="14"/>
      <c r="B858" s="53"/>
      <c r="C858" s="53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2.75">
      <c r="A859" s="14"/>
      <c r="B859" s="53"/>
      <c r="C859" s="53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2.75">
      <c r="A860" s="14"/>
      <c r="B860" s="53"/>
      <c r="C860" s="53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2.75">
      <c r="A861" s="14"/>
      <c r="B861" s="53"/>
      <c r="C861" s="53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2.75">
      <c r="A862" s="14"/>
      <c r="B862" s="53"/>
      <c r="C862" s="53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2.75">
      <c r="A863" s="14"/>
      <c r="B863" s="53"/>
      <c r="C863" s="53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2.75">
      <c r="A864" s="14"/>
      <c r="B864" s="53"/>
      <c r="C864" s="53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2.75">
      <c r="A865" s="14"/>
      <c r="B865" s="53"/>
      <c r="C865" s="53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2.75">
      <c r="A866" s="14"/>
      <c r="B866" s="53"/>
      <c r="C866" s="53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2.75">
      <c r="A867" s="14"/>
      <c r="B867" s="53"/>
      <c r="C867" s="53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2.75">
      <c r="A868" s="14"/>
      <c r="B868" s="53"/>
      <c r="C868" s="53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2.75">
      <c r="A869" s="14"/>
      <c r="B869" s="53"/>
      <c r="C869" s="53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2.75">
      <c r="A870" s="14"/>
      <c r="B870" s="53"/>
      <c r="C870" s="53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2.75">
      <c r="A871" s="14"/>
      <c r="B871" s="53"/>
      <c r="C871" s="53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2.75">
      <c r="A872" s="14"/>
      <c r="B872" s="53"/>
      <c r="C872" s="53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2.75">
      <c r="A873" s="14"/>
      <c r="B873" s="53"/>
      <c r="C873" s="53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2.75">
      <c r="A874" s="14"/>
      <c r="B874" s="53"/>
      <c r="C874" s="53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2.75">
      <c r="A875" s="14"/>
      <c r="B875" s="53"/>
      <c r="C875" s="53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2.75">
      <c r="A876" s="14"/>
      <c r="B876" s="53"/>
      <c r="C876" s="53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2.75">
      <c r="A877" s="14"/>
      <c r="B877" s="53"/>
      <c r="C877" s="53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2.75">
      <c r="A878" s="14"/>
      <c r="B878" s="53"/>
      <c r="C878" s="53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2.75">
      <c r="A879" s="14"/>
      <c r="B879" s="53"/>
      <c r="C879" s="53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2.75">
      <c r="A880" s="14"/>
      <c r="B880" s="53"/>
      <c r="C880" s="53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2.75">
      <c r="A881" s="14"/>
      <c r="B881" s="53"/>
      <c r="C881" s="53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2.75">
      <c r="A882" s="14"/>
      <c r="B882" s="53"/>
      <c r="C882" s="53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2.75">
      <c r="A883" s="14"/>
      <c r="B883" s="53"/>
      <c r="C883" s="53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2.75">
      <c r="A884" s="14"/>
      <c r="B884" s="53"/>
      <c r="C884" s="53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2.75">
      <c r="A885" s="14"/>
      <c r="B885" s="53"/>
      <c r="C885" s="53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2.75">
      <c r="A886" s="14"/>
      <c r="B886" s="53"/>
      <c r="C886" s="53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2.75">
      <c r="A887" s="14"/>
      <c r="B887" s="53"/>
      <c r="C887" s="53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2.75">
      <c r="A888" s="14"/>
      <c r="B888" s="53"/>
      <c r="C888" s="53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2.75">
      <c r="A889" s="14"/>
      <c r="B889" s="53"/>
      <c r="C889" s="53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2.75">
      <c r="A890" s="14"/>
      <c r="B890" s="53"/>
      <c r="C890" s="53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2.75">
      <c r="A891" s="14"/>
      <c r="B891" s="53"/>
      <c r="C891" s="53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2.75">
      <c r="A892" s="14"/>
      <c r="B892" s="53"/>
      <c r="C892" s="53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2.75">
      <c r="A893" s="14"/>
      <c r="B893" s="53"/>
      <c r="C893" s="53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2.75">
      <c r="A894" s="14"/>
      <c r="B894" s="53"/>
      <c r="C894" s="53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2.75">
      <c r="A895" s="14"/>
      <c r="B895" s="53"/>
      <c r="C895" s="53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2.75">
      <c r="A896" s="14"/>
      <c r="B896" s="53"/>
      <c r="C896" s="53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2.75">
      <c r="A897" s="14"/>
      <c r="B897" s="53"/>
      <c r="C897" s="53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2.75">
      <c r="A898" s="14"/>
      <c r="B898" s="53"/>
      <c r="C898" s="53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2.75">
      <c r="A899" s="14"/>
      <c r="B899" s="53"/>
      <c r="C899" s="53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2.75">
      <c r="A900" s="14"/>
      <c r="B900" s="53"/>
      <c r="C900" s="53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2.75">
      <c r="A901" s="14"/>
      <c r="B901" s="53"/>
      <c r="C901" s="53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2.75">
      <c r="A902" s="14"/>
      <c r="B902" s="53"/>
      <c r="C902" s="53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2.75">
      <c r="A903" s="14"/>
      <c r="B903" s="53"/>
      <c r="C903" s="53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2.75">
      <c r="A904" s="14"/>
      <c r="B904" s="53"/>
      <c r="C904" s="53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2.75">
      <c r="A905" s="14"/>
      <c r="B905" s="53"/>
      <c r="C905" s="53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2.75">
      <c r="A906" s="14"/>
      <c r="B906" s="53"/>
      <c r="C906" s="53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2.75">
      <c r="A907" s="14"/>
      <c r="B907" s="53"/>
      <c r="C907" s="53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2.75">
      <c r="A908" s="14"/>
      <c r="B908" s="53"/>
      <c r="C908" s="53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2.75">
      <c r="A909" s="14"/>
      <c r="B909" s="53"/>
      <c r="C909" s="53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2.75">
      <c r="A910" s="14"/>
      <c r="B910" s="53"/>
      <c r="C910" s="53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2.75">
      <c r="A911" s="14"/>
      <c r="B911" s="53"/>
      <c r="C911" s="53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2.75">
      <c r="A912" s="14"/>
      <c r="B912" s="53"/>
      <c r="C912" s="53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2.75">
      <c r="A913" s="14"/>
      <c r="B913" s="53"/>
      <c r="C913" s="53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2.75">
      <c r="A914" s="14"/>
      <c r="B914" s="53"/>
      <c r="C914" s="53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2.75">
      <c r="A915" s="14"/>
      <c r="B915" s="53"/>
      <c r="C915" s="53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2.75">
      <c r="A916" s="14"/>
      <c r="B916" s="53"/>
      <c r="C916" s="53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2.75">
      <c r="A917" s="14"/>
      <c r="B917" s="53"/>
      <c r="C917" s="53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2.75">
      <c r="A918" s="14"/>
      <c r="B918" s="53"/>
      <c r="C918" s="53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2.75">
      <c r="A919" s="14"/>
      <c r="B919" s="53"/>
      <c r="C919" s="53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2.75">
      <c r="A920" s="14"/>
      <c r="B920" s="53"/>
      <c r="C920" s="53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2.75">
      <c r="A921" s="14"/>
      <c r="B921" s="53"/>
      <c r="C921" s="53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2.75">
      <c r="A922" s="14"/>
      <c r="B922" s="53"/>
      <c r="C922" s="53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2.75">
      <c r="A923" s="14"/>
      <c r="B923" s="53"/>
      <c r="C923" s="53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2.75">
      <c r="A924" s="14"/>
      <c r="B924" s="53"/>
      <c r="C924" s="53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2.75">
      <c r="A925" s="14"/>
      <c r="B925" s="53"/>
      <c r="C925" s="53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2.75">
      <c r="A926" s="14"/>
      <c r="B926" s="53"/>
      <c r="C926" s="53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2.75">
      <c r="A927" s="14"/>
      <c r="B927" s="53"/>
      <c r="C927" s="53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2.75">
      <c r="A928" s="14"/>
      <c r="B928" s="53"/>
      <c r="C928" s="53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2.75">
      <c r="A929" s="14"/>
      <c r="B929" s="53"/>
      <c r="C929" s="53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2.75">
      <c r="A930" s="14"/>
      <c r="B930" s="53"/>
      <c r="C930" s="53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2.75">
      <c r="A931" s="14"/>
      <c r="B931" s="53"/>
      <c r="C931" s="53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2.75">
      <c r="A932" s="14"/>
      <c r="B932" s="53"/>
      <c r="C932" s="53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2.75">
      <c r="A933" s="14"/>
      <c r="B933" s="53"/>
      <c r="C933" s="53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2.75">
      <c r="A934" s="14"/>
      <c r="B934" s="53"/>
      <c r="C934" s="53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2.75">
      <c r="A935" s="14"/>
      <c r="B935" s="53"/>
      <c r="C935" s="53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2.75">
      <c r="A936" s="14"/>
      <c r="B936" s="53"/>
      <c r="C936" s="53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2.75">
      <c r="A937" s="14"/>
      <c r="B937" s="53"/>
      <c r="C937" s="53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2.75">
      <c r="A938" s="14"/>
      <c r="B938" s="53"/>
      <c r="C938" s="53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2.75">
      <c r="A939" s="14"/>
      <c r="B939" s="53"/>
      <c r="C939" s="53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2.75">
      <c r="A940" s="14"/>
      <c r="B940" s="53"/>
      <c r="C940" s="53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2.75">
      <c r="A941" s="14"/>
      <c r="B941" s="53"/>
      <c r="C941" s="53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2.75">
      <c r="A942" s="14"/>
      <c r="B942" s="53"/>
      <c r="C942" s="53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2.75">
      <c r="A943" s="14"/>
      <c r="B943" s="53"/>
      <c r="C943" s="53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2.75">
      <c r="A944" s="14"/>
      <c r="B944" s="53"/>
      <c r="C944" s="53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2.75">
      <c r="A945" s="14"/>
      <c r="B945" s="53"/>
      <c r="C945" s="53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2.75">
      <c r="A946" s="14"/>
      <c r="B946" s="53"/>
      <c r="C946" s="53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2.75">
      <c r="A947" s="14"/>
      <c r="B947" s="53"/>
      <c r="C947" s="53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2.75">
      <c r="A948" s="14"/>
      <c r="B948" s="53"/>
      <c r="C948" s="53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2.75">
      <c r="A949" s="14"/>
      <c r="B949" s="53"/>
      <c r="C949" s="53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2.75">
      <c r="A950" s="14"/>
      <c r="B950" s="53"/>
      <c r="C950" s="53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2.75">
      <c r="A951" s="14"/>
      <c r="B951" s="53"/>
      <c r="C951" s="53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2.75">
      <c r="A952" s="14"/>
      <c r="B952" s="53"/>
      <c r="C952" s="53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2.75">
      <c r="A953" s="14"/>
      <c r="B953" s="53"/>
      <c r="C953" s="53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2.75">
      <c r="A954" s="14"/>
      <c r="B954" s="53"/>
      <c r="C954" s="53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2.75">
      <c r="A955" s="14"/>
      <c r="B955" s="53"/>
      <c r="C955" s="53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2.75">
      <c r="A956" s="14"/>
      <c r="B956" s="53"/>
      <c r="C956" s="53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2.75">
      <c r="A957" s="14"/>
      <c r="B957" s="53"/>
      <c r="C957" s="53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2.75">
      <c r="A958" s="14"/>
      <c r="B958" s="53"/>
      <c r="C958" s="53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2.75">
      <c r="A959" s="14"/>
      <c r="B959" s="53"/>
      <c r="C959" s="53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2.75">
      <c r="A960" s="14"/>
      <c r="B960" s="53"/>
      <c r="C960" s="53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2.75">
      <c r="A961" s="14"/>
      <c r="B961" s="53"/>
      <c r="C961" s="53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2.75">
      <c r="A962" s="14"/>
      <c r="B962" s="53"/>
      <c r="C962" s="53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2.75">
      <c r="A963" s="14"/>
      <c r="B963" s="53"/>
      <c r="C963" s="53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2.75">
      <c r="A964" s="14"/>
      <c r="B964" s="53"/>
      <c r="C964" s="53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2.75">
      <c r="A965" s="14"/>
      <c r="B965" s="53"/>
      <c r="C965" s="53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2.75">
      <c r="A966" s="14"/>
      <c r="B966" s="53"/>
      <c r="C966" s="53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2.75">
      <c r="A967" s="14"/>
      <c r="B967" s="53"/>
      <c r="C967" s="53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2.75">
      <c r="A968" s="14"/>
      <c r="B968" s="53"/>
      <c r="C968" s="53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2.75">
      <c r="A969" s="14"/>
      <c r="B969" s="53"/>
      <c r="C969" s="53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2.75">
      <c r="A970" s="14"/>
      <c r="B970" s="53"/>
      <c r="C970" s="53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2.75">
      <c r="A971" s="14"/>
      <c r="B971" s="53"/>
      <c r="C971" s="53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2.75">
      <c r="A972" s="14"/>
      <c r="B972" s="53"/>
      <c r="C972" s="53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2.75">
      <c r="A973" s="14"/>
      <c r="B973" s="53"/>
      <c r="C973" s="53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2.75">
      <c r="A974" s="14"/>
      <c r="B974" s="53"/>
      <c r="C974" s="53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2.75">
      <c r="A975" s="14"/>
      <c r="B975" s="53"/>
      <c r="C975" s="53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2.75">
      <c r="A976" s="14"/>
      <c r="B976" s="53"/>
      <c r="C976" s="53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2.75">
      <c r="A977" s="14"/>
      <c r="B977" s="53"/>
      <c r="C977" s="53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2.75">
      <c r="A978" s="14"/>
      <c r="B978" s="53"/>
      <c r="C978" s="53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2.75">
      <c r="A979" s="14"/>
      <c r="B979" s="53"/>
      <c r="C979" s="53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2.75">
      <c r="A980" s="14"/>
      <c r="B980" s="53"/>
      <c r="C980" s="53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2.75">
      <c r="A981" s="14"/>
      <c r="B981" s="53"/>
      <c r="C981" s="53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2.75">
      <c r="A982" s="14"/>
      <c r="B982" s="53"/>
      <c r="C982" s="53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2.75">
      <c r="A983" s="14"/>
      <c r="B983" s="53"/>
      <c r="C983" s="53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2.75">
      <c r="A984" s="14"/>
      <c r="B984" s="53"/>
      <c r="C984" s="53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2.75">
      <c r="A985" s="14"/>
      <c r="B985" s="53"/>
      <c r="C985" s="53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2.75">
      <c r="A986" s="14"/>
      <c r="B986" s="53"/>
      <c r="C986" s="53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2.75">
      <c r="A987" s="14"/>
      <c r="B987" s="53"/>
      <c r="C987" s="53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2.75">
      <c r="A988" s="14"/>
      <c r="B988" s="53"/>
      <c r="C988" s="53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2.75">
      <c r="A989" s="14"/>
      <c r="B989" s="53"/>
      <c r="C989" s="53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2.75">
      <c r="A990" s="14"/>
      <c r="B990" s="53"/>
      <c r="C990" s="53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2.75">
      <c r="A991" s="14"/>
      <c r="B991" s="53"/>
      <c r="C991" s="53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2.75">
      <c r="A992" s="14"/>
      <c r="B992" s="53"/>
      <c r="C992" s="53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2.75">
      <c r="A993" s="14"/>
      <c r="B993" s="53"/>
      <c r="C993" s="53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2.75">
      <c r="A994" s="14"/>
      <c r="B994" s="53"/>
      <c r="C994" s="53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2.75">
      <c r="A995" s="14"/>
      <c r="B995" s="53"/>
      <c r="C995" s="53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2.75">
      <c r="A996" s="14"/>
      <c r="B996" s="53"/>
      <c r="C996" s="53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2.75">
      <c r="A997" s="14"/>
      <c r="B997" s="53"/>
      <c r="C997" s="53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2.75">
      <c r="A998" s="14"/>
      <c r="B998" s="53"/>
      <c r="C998" s="53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2.75">
      <c r="A999" s="14"/>
      <c r="B999" s="53"/>
      <c r="C999" s="53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2.75">
      <c r="A1000" s="14"/>
      <c r="B1000" s="53"/>
      <c r="C1000" s="53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2.75">
      <c r="A1001" s="14"/>
      <c r="B1001" s="53"/>
      <c r="C1001" s="53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2.75">
      <c r="A1002" s="14"/>
      <c r="B1002" s="53"/>
      <c r="C1002" s="53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2.75">
      <c r="A1003" s="14"/>
      <c r="B1003" s="53"/>
      <c r="C1003" s="53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2.75">
      <c r="A1004" s="14"/>
      <c r="B1004" s="53"/>
      <c r="C1004" s="53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2.75">
      <c r="A1005" s="14"/>
      <c r="B1005" s="53"/>
      <c r="C1005" s="53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2.75">
      <c r="A1006" s="14"/>
      <c r="B1006" s="53"/>
      <c r="C1006" s="53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2.75">
      <c r="A1007" s="14"/>
      <c r="B1007" s="53"/>
      <c r="C1007" s="53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2.75">
      <c r="A1008" s="14"/>
      <c r="B1008" s="53"/>
      <c r="C1008" s="53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2.75">
      <c r="A1009" s="14"/>
      <c r="B1009" s="53"/>
      <c r="C1009" s="53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2.75">
      <c r="A1010" s="14"/>
      <c r="B1010" s="53"/>
      <c r="C1010" s="53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2.75">
      <c r="A1011" s="14"/>
      <c r="B1011" s="53"/>
      <c r="C1011" s="53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2.75">
      <c r="A1012" s="14"/>
      <c r="B1012" s="53"/>
      <c r="C1012" s="53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2.75">
      <c r="A1013" s="14"/>
      <c r="B1013" s="53"/>
      <c r="C1013" s="53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2.75">
      <c r="A1014" s="14"/>
      <c r="B1014" s="53"/>
      <c r="C1014" s="53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2.75">
      <c r="A1015" s="14"/>
      <c r="B1015" s="53"/>
      <c r="C1015" s="53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2.75">
      <c r="A1016" s="14"/>
      <c r="B1016" s="53"/>
      <c r="C1016" s="53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2.75">
      <c r="A1017" s="14"/>
      <c r="B1017" s="53"/>
      <c r="C1017" s="53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2.75">
      <c r="A1018" s="14"/>
      <c r="B1018" s="53"/>
      <c r="C1018" s="53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2.75">
      <c r="A1019" s="14"/>
      <c r="B1019" s="53"/>
      <c r="C1019" s="53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2.75">
      <c r="A1020" s="14"/>
      <c r="B1020" s="53"/>
      <c r="C1020" s="53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2.75">
      <c r="A1021" s="14"/>
      <c r="B1021" s="53"/>
      <c r="C1021" s="53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2.75">
      <c r="A1022" s="14"/>
      <c r="B1022" s="53"/>
      <c r="C1022" s="53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2.75">
      <c r="A1023" s="14"/>
      <c r="B1023" s="53"/>
      <c r="C1023" s="53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2.75">
      <c r="A1024" s="14"/>
      <c r="B1024" s="53"/>
      <c r="C1024" s="53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2.75">
      <c r="A1025" s="14"/>
      <c r="B1025" s="53"/>
      <c r="C1025" s="53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2.75">
      <c r="A1026" s="14"/>
      <c r="B1026" s="53"/>
      <c r="C1026" s="53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2.75">
      <c r="A1027" s="14"/>
      <c r="B1027" s="53"/>
      <c r="C1027" s="53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2.75">
      <c r="A1028" s="14"/>
      <c r="B1028" s="53"/>
      <c r="C1028" s="53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2.75">
      <c r="A1029" s="14"/>
      <c r="B1029" s="53"/>
      <c r="C1029" s="53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2.75">
      <c r="A1030" s="14"/>
      <c r="B1030" s="53"/>
      <c r="C1030" s="53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2.75">
      <c r="A1031" s="14"/>
      <c r="B1031" s="53"/>
      <c r="C1031" s="53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2.75">
      <c r="A1032" s="14"/>
      <c r="B1032" s="53"/>
      <c r="C1032" s="53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2.75">
      <c r="A1033" s="14"/>
      <c r="B1033" s="53"/>
      <c r="C1033" s="53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2.75">
      <c r="A1034" s="14"/>
      <c r="B1034" s="53"/>
      <c r="C1034" s="53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2.75">
      <c r="A1035" s="14"/>
      <c r="B1035" s="53"/>
      <c r="C1035" s="53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2.75">
      <c r="A1036" s="14"/>
      <c r="B1036" s="53"/>
      <c r="C1036" s="53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2.75">
      <c r="A1037" s="14"/>
      <c r="B1037" s="53"/>
      <c r="C1037" s="53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2.75">
      <c r="A1038" s="14"/>
      <c r="B1038" s="53"/>
      <c r="C1038" s="53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2.75">
      <c r="A1039" s="14"/>
      <c r="B1039" s="53"/>
      <c r="C1039" s="53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2.75">
      <c r="A1040" s="14"/>
      <c r="B1040" s="53"/>
      <c r="C1040" s="53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2.75">
      <c r="A1041" s="14"/>
      <c r="B1041" s="53"/>
      <c r="C1041" s="53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2.75">
      <c r="A1042" s="14"/>
      <c r="B1042" s="53"/>
      <c r="C1042" s="53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2.75">
      <c r="A1043" s="14"/>
      <c r="B1043" s="53"/>
      <c r="C1043" s="53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2.75">
      <c r="A1044" s="14"/>
      <c r="B1044" s="53"/>
      <c r="C1044" s="53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2.75">
      <c r="A1045" s="14"/>
      <c r="B1045" s="53"/>
      <c r="C1045" s="53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2.75">
      <c r="A1046" s="14"/>
      <c r="B1046" s="53"/>
      <c r="C1046" s="53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2.75">
      <c r="A1047" s="14"/>
      <c r="B1047" s="53"/>
      <c r="C1047" s="53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2.75">
      <c r="A1048" s="14"/>
      <c r="B1048" s="53"/>
      <c r="C1048" s="53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2.75">
      <c r="A1049" s="14"/>
      <c r="B1049" s="53"/>
      <c r="C1049" s="53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2.75">
      <c r="A1050" s="14"/>
      <c r="B1050" s="53"/>
      <c r="C1050" s="53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2.75">
      <c r="A1051" s="14"/>
      <c r="B1051" s="53"/>
      <c r="C1051" s="53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2.75">
      <c r="A1052" s="14"/>
      <c r="B1052" s="53"/>
      <c r="C1052" s="53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2.75">
      <c r="A1053" s="14"/>
      <c r="B1053" s="53"/>
      <c r="C1053" s="53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2.75">
      <c r="A1054" s="14"/>
      <c r="B1054" s="53"/>
      <c r="C1054" s="53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2.75">
      <c r="A1055" s="14"/>
      <c r="B1055" s="53"/>
      <c r="C1055" s="53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2.75">
      <c r="A1056" s="14"/>
      <c r="B1056" s="53"/>
      <c r="C1056" s="53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ht="12.75">
      <c r="A1057" s="14"/>
      <c r="B1057" s="53"/>
      <c r="C1057" s="53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ht="12.75">
      <c r="A1058" s="14"/>
      <c r="B1058" s="53"/>
      <c r="C1058" s="53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 ht="12.75">
      <c r="A1059" s="14"/>
      <c r="B1059" s="53"/>
      <c r="C1059" s="53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1:16" ht="12.75">
      <c r="A1060" s="14"/>
      <c r="B1060" s="53"/>
      <c r="C1060" s="53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1:16" ht="12.75">
      <c r="A1061" s="14"/>
      <c r="B1061" s="53"/>
      <c r="C1061" s="53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1:16" ht="12.75">
      <c r="A1062" s="14"/>
      <c r="B1062" s="53"/>
      <c r="C1062" s="53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1:16" ht="12.75">
      <c r="A1063" s="14"/>
      <c r="B1063" s="53"/>
      <c r="C1063" s="53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1:16" ht="12.75">
      <c r="A1064" s="14"/>
      <c r="B1064" s="53"/>
      <c r="C1064" s="53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1:16" ht="12.75">
      <c r="A1065" s="14"/>
      <c r="B1065" s="53"/>
      <c r="C1065" s="53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1:16" ht="12.75">
      <c r="A1066" s="14"/>
      <c r="B1066" s="53"/>
      <c r="C1066" s="53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1:16" ht="12.75">
      <c r="A1067" s="14"/>
      <c r="B1067" s="53"/>
      <c r="C1067" s="53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1:16" ht="12.75">
      <c r="A1068" s="14"/>
      <c r="B1068" s="53"/>
      <c r="C1068" s="53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1:16" ht="12.75">
      <c r="A1069" s="14"/>
      <c r="B1069" s="53"/>
      <c r="C1069" s="53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1:16" ht="12.75">
      <c r="A1070" s="14"/>
      <c r="B1070" s="53"/>
      <c r="C1070" s="53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1:16" ht="12.75">
      <c r="A1071" s="14"/>
      <c r="B1071" s="53"/>
      <c r="C1071" s="53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1:16" ht="12.75">
      <c r="A1072" s="14"/>
      <c r="B1072" s="53"/>
      <c r="C1072" s="53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1:16" ht="12.75">
      <c r="A1073" s="14"/>
      <c r="B1073" s="53"/>
      <c r="C1073" s="53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1:16" ht="12.75">
      <c r="A1074" s="14"/>
      <c r="B1074" s="53"/>
      <c r="C1074" s="53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1:16" ht="12.75">
      <c r="A1075" s="14"/>
      <c r="B1075" s="53"/>
      <c r="C1075" s="53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1:16" ht="12.75">
      <c r="A1076" s="14"/>
      <c r="B1076" s="53"/>
      <c r="C1076" s="53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1:16" ht="12.75">
      <c r="A1077" s="14"/>
      <c r="B1077" s="53"/>
      <c r="C1077" s="53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1:16" ht="12.75">
      <c r="A1078" s="14"/>
      <c r="B1078" s="53"/>
      <c r="C1078" s="53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1:16" ht="12.75">
      <c r="A1079" s="14"/>
      <c r="B1079" s="53"/>
      <c r="C1079" s="53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1:16" ht="12.75">
      <c r="A1080" s="14"/>
      <c r="B1080" s="53"/>
      <c r="C1080" s="53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1:16" ht="12.75">
      <c r="A1081" s="14"/>
      <c r="B1081" s="53"/>
      <c r="C1081" s="53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1:16" ht="12.75">
      <c r="A1082" s="14"/>
      <c r="B1082" s="53"/>
      <c r="C1082" s="53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1:16" ht="12.75">
      <c r="A1083" s="14"/>
      <c r="B1083" s="53"/>
      <c r="C1083" s="53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1:16" ht="12.75">
      <c r="A1084" s="14"/>
      <c r="B1084" s="53"/>
      <c r="C1084" s="53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1:16" ht="12.75">
      <c r="A1085" s="14"/>
      <c r="B1085" s="53"/>
      <c r="C1085" s="53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1:16" ht="12.75">
      <c r="A1086" s="14"/>
      <c r="B1086" s="53"/>
      <c r="C1086" s="53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1:16" ht="12.75">
      <c r="A1087" s="14"/>
      <c r="B1087" s="53"/>
      <c r="C1087" s="53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1:16" ht="12.75">
      <c r="A1088" s="14"/>
      <c r="B1088" s="53"/>
      <c r="C1088" s="53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1:16" ht="12.75">
      <c r="A1089" s="14"/>
      <c r="B1089" s="53"/>
      <c r="C1089" s="53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1:16" ht="12.75">
      <c r="A1090" s="14"/>
      <c r="B1090" s="53"/>
      <c r="C1090" s="53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1:16" ht="12.75">
      <c r="A1091" s="14"/>
      <c r="B1091" s="53"/>
      <c r="C1091" s="53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1:16" ht="12.75">
      <c r="A1092" s="14"/>
      <c r="B1092" s="53"/>
      <c r="C1092" s="53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1:16" ht="12.75">
      <c r="A1093" s="14"/>
      <c r="B1093" s="53"/>
      <c r="C1093" s="53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1:16" ht="12.75">
      <c r="A1094" s="14"/>
      <c r="B1094" s="53"/>
      <c r="C1094" s="53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1:16" ht="12.75">
      <c r="A1095" s="14"/>
      <c r="B1095" s="53"/>
      <c r="C1095" s="53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1:16" ht="12.75">
      <c r="A1096" s="14"/>
      <c r="B1096" s="53"/>
      <c r="C1096" s="53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1:16" ht="12.75">
      <c r="A1097" s="14"/>
      <c r="B1097" s="53"/>
      <c r="C1097" s="53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1:16" ht="12.75">
      <c r="A1098" s="14"/>
      <c r="B1098" s="53"/>
      <c r="C1098" s="53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1:16" ht="12.75">
      <c r="A1099" s="14"/>
      <c r="B1099" s="53"/>
      <c r="C1099" s="53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1:16" ht="12.75">
      <c r="A1100" s="14"/>
      <c r="B1100" s="53"/>
      <c r="C1100" s="53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1:16" ht="12.75">
      <c r="A1101" s="14"/>
      <c r="B1101" s="53"/>
      <c r="C1101" s="53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1:16" ht="12.75">
      <c r="A1102" s="14"/>
      <c r="B1102" s="53"/>
      <c r="C1102" s="53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1:16" ht="12.75">
      <c r="A1103" s="14"/>
      <c r="B1103" s="53"/>
      <c r="C1103" s="53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1:16" ht="12.75">
      <c r="A1104" s="14"/>
      <c r="B1104" s="53"/>
      <c r="C1104" s="53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1:16" ht="12.75">
      <c r="A1105" s="14"/>
      <c r="B1105" s="53"/>
      <c r="C1105" s="53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1:16" ht="12.75">
      <c r="A1106" s="14"/>
      <c r="B1106" s="53"/>
      <c r="C1106" s="53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1:16" ht="12.75">
      <c r="A1107" s="14"/>
      <c r="B1107" s="53"/>
      <c r="C1107" s="53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1:16" ht="12.75">
      <c r="A1108" s="14"/>
      <c r="B1108" s="53"/>
      <c r="C1108" s="53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1:16" ht="12.75">
      <c r="A1109" s="14"/>
      <c r="B1109" s="53"/>
      <c r="C1109" s="53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1:16" ht="12.75">
      <c r="A1110" s="14"/>
      <c r="B1110" s="53"/>
      <c r="C1110" s="53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1:16" ht="12.75">
      <c r="A1111" s="14"/>
      <c r="B1111" s="53"/>
      <c r="C1111" s="53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1:16" ht="12.75">
      <c r="A1112" s="14"/>
      <c r="B1112" s="53"/>
      <c r="C1112" s="53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1:16" ht="12.75">
      <c r="A1113" s="14"/>
      <c r="B1113" s="53"/>
      <c r="C1113" s="53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1:16" ht="12.75">
      <c r="A1114" s="14"/>
      <c r="B1114" s="53"/>
      <c r="C1114" s="53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1:16" ht="12.75">
      <c r="A1115" s="14"/>
      <c r="B1115" s="53"/>
      <c r="C1115" s="53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1:16" ht="12.75">
      <c r="A1116" s="14"/>
      <c r="B1116" s="53"/>
      <c r="C1116" s="53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1:16" ht="12.75">
      <c r="A1117" s="14"/>
      <c r="B1117" s="53"/>
      <c r="C1117" s="53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1:16" ht="12.75">
      <c r="A1118" s="14"/>
      <c r="B1118" s="53"/>
      <c r="C1118" s="53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1:16" ht="12.75">
      <c r="A1119" s="14"/>
      <c r="B1119" s="53"/>
      <c r="C1119" s="53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1:16" ht="12.75">
      <c r="A1120" s="14"/>
      <c r="B1120" s="53"/>
      <c r="C1120" s="53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1:16" ht="12.75">
      <c r="A1121" s="14"/>
      <c r="B1121" s="53"/>
      <c r="C1121" s="53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1:16" ht="12.75">
      <c r="A1122" s="14"/>
      <c r="B1122" s="53"/>
      <c r="C1122" s="53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1:16" ht="12.75">
      <c r="A1123" s="14"/>
      <c r="B1123" s="53"/>
      <c r="C1123" s="53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1:16" ht="12.75">
      <c r="A1124" s="14"/>
      <c r="B1124" s="53"/>
      <c r="C1124" s="53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1:16" ht="12.75">
      <c r="A1125" s="14"/>
      <c r="B1125" s="53"/>
      <c r="C1125" s="53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1:16" ht="12.75">
      <c r="A1126" s="14"/>
      <c r="B1126" s="53"/>
      <c r="C1126" s="53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1:16" ht="12.75">
      <c r="A1127" s="14"/>
      <c r="B1127" s="53"/>
      <c r="C1127" s="53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1:16" ht="12.75">
      <c r="A1128" s="14"/>
      <c r="B1128" s="53"/>
      <c r="C1128" s="53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1:16" ht="12.75">
      <c r="A1129" s="14"/>
      <c r="B1129" s="53"/>
      <c r="C1129" s="53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1:16" ht="12.75">
      <c r="A1130" s="14"/>
      <c r="B1130" s="53"/>
      <c r="C1130" s="53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1:16" ht="12.75">
      <c r="A1131" s="14"/>
      <c r="B1131" s="53"/>
      <c r="C1131" s="53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1:16" ht="12.75">
      <c r="A1132" s="14"/>
      <c r="B1132" s="53"/>
      <c r="C1132" s="53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1:16" ht="12.75">
      <c r="A1133" s="14"/>
      <c r="B1133" s="53"/>
      <c r="C1133" s="53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1:16" ht="12.75">
      <c r="A1134" s="14"/>
      <c r="B1134" s="53"/>
      <c r="C1134" s="53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1:16" ht="12.75">
      <c r="A1135" s="14"/>
      <c r="B1135" s="53"/>
      <c r="C1135" s="53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1:16" ht="12.75">
      <c r="A1136" s="14"/>
      <c r="B1136" s="53"/>
      <c r="C1136" s="53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1:16" ht="12.75">
      <c r="A1137" s="14"/>
      <c r="B1137" s="53"/>
      <c r="C1137" s="53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1:16" ht="12.75">
      <c r="A1138" s="14"/>
      <c r="B1138" s="53"/>
      <c r="C1138" s="53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1:16" ht="12.75">
      <c r="A1139" s="14"/>
      <c r="B1139" s="53"/>
      <c r="C1139" s="53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1:16" ht="12.75">
      <c r="A1140" s="14"/>
      <c r="B1140" s="53"/>
      <c r="C1140" s="53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1:16" ht="12.75">
      <c r="A1141" s="14"/>
      <c r="B1141" s="53"/>
      <c r="C1141" s="53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1:16" ht="12.75">
      <c r="A1142" s="14"/>
      <c r="B1142" s="53"/>
      <c r="C1142" s="53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1:16" ht="12.75">
      <c r="A1143" s="14"/>
      <c r="B1143" s="53"/>
      <c r="C1143" s="53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1:16" ht="12.75">
      <c r="A1144" s="14"/>
      <c r="B1144" s="53"/>
      <c r="C1144" s="53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1:16" ht="12.75">
      <c r="A1145" s="14"/>
      <c r="B1145" s="53"/>
      <c r="C1145" s="53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1:16" ht="12.75">
      <c r="A1146" s="14"/>
      <c r="B1146" s="53"/>
      <c r="C1146" s="53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1:16" ht="12.75">
      <c r="A1147" s="14"/>
      <c r="B1147" s="53"/>
      <c r="C1147" s="53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1:16" ht="12.75">
      <c r="A1148" s="14"/>
      <c r="B1148" s="53"/>
      <c r="C1148" s="53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1:16" ht="12.75">
      <c r="A1149" s="14"/>
      <c r="B1149" s="53"/>
      <c r="C1149" s="53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1:16" ht="12.75">
      <c r="A1150" s="14"/>
      <c r="B1150" s="53"/>
      <c r="C1150" s="53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1:16" ht="12.75">
      <c r="A1151" s="14"/>
      <c r="B1151" s="53"/>
      <c r="C1151" s="53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1:16" ht="12.75">
      <c r="A1152" s="14"/>
      <c r="B1152" s="53"/>
      <c r="C1152" s="53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1:16" ht="12.75">
      <c r="A1153" s="14"/>
      <c r="B1153" s="53"/>
      <c r="C1153" s="53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1:16" ht="12.75">
      <c r="A1154" s="14"/>
      <c r="B1154" s="53"/>
      <c r="C1154" s="53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1:16" ht="12.75">
      <c r="A1155" s="14"/>
      <c r="B1155" s="53"/>
      <c r="C1155" s="53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1:16" ht="12.75">
      <c r="A1156" s="14"/>
      <c r="B1156" s="53"/>
      <c r="C1156" s="53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1:16" ht="12.75">
      <c r="A1157" s="14"/>
      <c r="B1157" s="53"/>
      <c r="C1157" s="53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1:16" ht="12.75">
      <c r="A1158" s="14"/>
      <c r="B1158" s="53"/>
      <c r="C1158" s="53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1:16" ht="12.75">
      <c r="A1159" s="14"/>
      <c r="B1159" s="53"/>
      <c r="C1159" s="53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1:16" ht="12.75">
      <c r="A1160" s="14"/>
      <c r="B1160" s="53"/>
      <c r="C1160" s="53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1:16" ht="12.75">
      <c r="A1161" s="14"/>
      <c r="B1161" s="53"/>
      <c r="C1161" s="53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1:16" ht="12.75">
      <c r="A1162" s="14"/>
      <c r="B1162" s="53"/>
      <c r="C1162" s="53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1:16" ht="12.75">
      <c r="A1163" s="14"/>
      <c r="B1163" s="53"/>
      <c r="C1163" s="53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1:16" ht="12.75">
      <c r="A1164" s="14"/>
      <c r="B1164" s="53"/>
      <c r="C1164" s="53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1:16" ht="12.75">
      <c r="A1165" s="14"/>
      <c r="B1165" s="53"/>
      <c r="C1165" s="53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1:16" ht="12.75">
      <c r="A1166" s="14"/>
      <c r="B1166" s="53"/>
      <c r="C1166" s="53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1:16" ht="12.75">
      <c r="A1167" s="14"/>
      <c r="B1167" s="53"/>
      <c r="C1167" s="53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1:16" ht="12.75">
      <c r="A1168" s="14"/>
      <c r="B1168" s="53"/>
      <c r="C1168" s="53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1:16" ht="12.75">
      <c r="A1169" s="14"/>
      <c r="B1169" s="53"/>
      <c r="C1169" s="53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1:16" ht="12.75">
      <c r="A1170" s="14"/>
      <c r="B1170" s="53"/>
      <c r="C1170" s="53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1:16" ht="12.75">
      <c r="A1171" s="14"/>
      <c r="B1171" s="53"/>
      <c r="C1171" s="53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1:16" ht="12.75">
      <c r="A1172" s="14"/>
      <c r="B1172" s="53"/>
      <c r="C1172" s="53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1:16" ht="12.75">
      <c r="A1173" s="14"/>
      <c r="B1173" s="53"/>
      <c r="C1173" s="53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1:16" ht="12.75">
      <c r="A1174" s="14"/>
      <c r="B1174" s="53"/>
      <c r="C1174" s="53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1:16" ht="12.75">
      <c r="A1175" s="14"/>
      <c r="B1175" s="53"/>
      <c r="C1175" s="53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1:16" ht="12.75">
      <c r="A1176" s="14"/>
      <c r="B1176" s="53"/>
      <c r="C1176" s="53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1:16" ht="12.75">
      <c r="A1177" s="14"/>
      <c r="B1177" s="53"/>
      <c r="C1177" s="53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</sheetData>
  <sheetProtection password="C6CB" sheet="1" objects="1" scenarios="1"/>
  <mergeCells count="213">
    <mergeCell ref="L64:L66"/>
    <mergeCell ref="L49:L51"/>
    <mergeCell ref="L52:L54"/>
    <mergeCell ref="L55:L57"/>
    <mergeCell ref="L58:L60"/>
    <mergeCell ref="J64:J66"/>
    <mergeCell ref="K45:K48"/>
    <mergeCell ref="K49:K51"/>
    <mergeCell ref="K52:K54"/>
    <mergeCell ref="K55:K57"/>
    <mergeCell ref="K58:K60"/>
    <mergeCell ref="K61:K63"/>
    <mergeCell ref="K64:K66"/>
    <mergeCell ref="J49:J51"/>
    <mergeCell ref="J52:J54"/>
    <mergeCell ref="J55:J57"/>
    <mergeCell ref="J58:J60"/>
    <mergeCell ref="N61:N63"/>
    <mergeCell ref="M52:M54"/>
    <mergeCell ref="M55:M57"/>
    <mergeCell ref="M58:M60"/>
    <mergeCell ref="J61:J63"/>
    <mergeCell ref="L61:L63"/>
    <mergeCell ref="N64:N66"/>
    <mergeCell ref="I45:I48"/>
    <mergeCell ref="I49:I51"/>
    <mergeCell ref="I52:I54"/>
    <mergeCell ref="I55:I57"/>
    <mergeCell ref="I58:I60"/>
    <mergeCell ref="I61:I63"/>
    <mergeCell ref="I64:I66"/>
    <mergeCell ref="J45:J48"/>
    <mergeCell ref="M61:M63"/>
    <mergeCell ref="A89:A91"/>
    <mergeCell ref="B89:C91"/>
    <mergeCell ref="P55:P57"/>
    <mergeCell ref="P58:P60"/>
    <mergeCell ref="P61:P63"/>
    <mergeCell ref="P64:P66"/>
    <mergeCell ref="O55:O57"/>
    <mergeCell ref="O58:O60"/>
    <mergeCell ref="O61:O63"/>
    <mergeCell ref="O64:O66"/>
    <mergeCell ref="A86:A88"/>
    <mergeCell ref="B86:C88"/>
    <mergeCell ref="P19:P43"/>
    <mergeCell ref="P45:P48"/>
    <mergeCell ref="P49:P51"/>
    <mergeCell ref="P52:P54"/>
    <mergeCell ref="O19:O43"/>
    <mergeCell ref="O45:O48"/>
    <mergeCell ref="O49:O51"/>
    <mergeCell ref="O52:O54"/>
    <mergeCell ref="M64:M66"/>
    <mergeCell ref="N14:N16"/>
    <mergeCell ref="O14:O16"/>
    <mergeCell ref="N19:N43"/>
    <mergeCell ref="N45:N48"/>
    <mergeCell ref="N49:N51"/>
    <mergeCell ref="N52:N54"/>
    <mergeCell ref="N55:N57"/>
    <mergeCell ref="N58:N60"/>
    <mergeCell ref="M49:M51"/>
    <mergeCell ref="G64:G66"/>
    <mergeCell ref="H19:H43"/>
    <mergeCell ref="H45:H48"/>
    <mergeCell ref="H49:H51"/>
    <mergeCell ref="H52:H54"/>
    <mergeCell ref="H55:H57"/>
    <mergeCell ref="H58:H60"/>
    <mergeCell ref="H61:H63"/>
    <mergeCell ref="H64:H66"/>
    <mergeCell ref="F58:F60"/>
    <mergeCell ref="F61:F63"/>
    <mergeCell ref="F64:F66"/>
    <mergeCell ref="G19:G43"/>
    <mergeCell ref="G45:G48"/>
    <mergeCell ref="G49:G51"/>
    <mergeCell ref="G52:G54"/>
    <mergeCell ref="G55:G57"/>
    <mergeCell ref="G58:G60"/>
    <mergeCell ref="G61:G63"/>
    <mergeCell ref="E58:E60"/>
    <mergeCell ref="E61:E63"/>
    <mergeCell ref="E64:E66"/>
    <mergeCell ref="E19:E43"/>
    <mergeCell ref="E55:E57"/>
    <mergeCell ref="E45:E48"/>
    <mergeCell ref="F45:F48"/>
    <mergeCell ref="M45:M48"/>
    <mergeCell ref="L45:L48"/>
    <mergeCell ref="I19:I43"/>
    <mergeCell ref="J19:J43"/>
    <mergeCell ref="K19:K43"/>
    <mergeCell ref="L19:L43"/>
    <mergeCell ref="B44:C44"/>
    <mergeCell ref="A1:P1"/>
    <mergeCell ref="P14:P16"/>
    <mergeCell ref="B42:C42"/>
    <mergeCell ref="B25:C25"/>
    <mergeCell ref="B17:C17"/>
    <mergeCell ref="B19:C19"/>
    <mergeCell ref="B24:C24"/>
    <mergeCell ref="F19:F43"/>
    <mergeCell ref="B27:C27"/>
    <mergeCell ref="B31:C31"/>
    <mergeCell ref="B39:C39"/>
    <mergeCell ref="B21:C21"/>
    <mergeCell ref="B32:C32"/>
    <mergeCell ref="B36:C36"/>
    <mergeCell ref="A5:A8"/>
    <mergeCell ref="A9:A12"/>
    <mergeCell ref="A14:A16"/>
    <mergeCell ref="B14:C16"/>
    <mergeCell ref="B13:C13"/>
    <mergeCell ref="B18:C18"/>
    <mergeCell ref="B22:C22"/>
    <mergeCell ref="B23:C23"/>
    <mergeCell ref="B79:C81"/>
    <mergeCell ref="A61:A63"/>
    <mergeCell ref="A64:A66"/>
    <mergeCell ref="B64:C66"/>
    <mergeCell ref="B67:C69"/>
    <mergeCell ref="B52:C54"/>
    <mergeCell ref="B55:C57"/>
    <mergeCell ref="D64:D66"/>
    <mergeCell ref="B76:C78"/>
    <mergeCell ref="D61:D63"/>
    <mergeCell ref="A45:A48"/>
    <mergeCell ref="A67:A69"/>
    <mergeCell ref="A49:A51"/>
    <mergeCell ref="A58:A60"/>
    <mergeCell ref="A52:A54"/>
    <mergeCell ref="A55:A57"/>
    <mergeCell ref="F49:F51"/>
    <mergeCell ref="F52:F54"/>
    <mergeCell ref="F55:F57"/>
    <mergeCell ref="B4:C4"/>
    <mergeCell ref="F14:F16"/>
    <mergeCell ref="F9:F12"/>
    <mergeCell ref="D52:D54"/>
    <mergeCell ref="D55:D57"/>
    <mergeCell ref="E49:E51"/>
    <mergeCell ref="E52:E54"/>
    <mergeCell ref="D45:D48"/>
    <mergeCell ref="B61:C63"/>
    <mergeCell ref="B28:C28"/>
    <mergeCell ref="B20:C20"/>
    <mergeCell ref="D49:D51"/>
    <mergeCell ref="B40:C40"/>
    <mergeCell ref="B41:C41"/>
    <mergeCell ref="B35:C35"/>
    <mergeCell ref="D58:D60"/>
    <mergeCell ref="B58:C60"/>
    <mergeCell ref="B3:C3"/>
    <mergeCell ref="B49:C51"/>
    <mergeCell ref="B45:C48"/>
    <mergeCell ref="B43:C43"/>
    <mergeCell ref="B34:C34"/>
    <mergeCell ref="B33:C33"/>
    <mergeCell ref="B37:C37"/>
    <mergeCell ref="B38:C38"/>
    <mergeCell ref="B30:C30"/>
    <mergeCell ref="B29:C29"/>
    <mergeCell ref="O5:O8"/>
    <mergeCell ref="P5:P8"/>
    <mergeCell ref="O9:O12"/>
    <mergeCell ref="P9:P12"/>
    <mergeCell ref="M14:M16"/>
    <mergeCell ref="N5:N8"/>
    <mergeCell ref="N9:N12"/>
    <mergeCell ref="M19:M43"/>
    <mergeCell ref="M5:M8"/>
    <mergeCell ref="M9:M12"/>
    <mergeCell ref="G14:G16"/>
    <mergeCell ref="H14:H16"/>
    <mergeCell ref="I14:I16"/>
    <mergeCell ref="J14:J16"/>
    <mergeCell ref="K14:K16"/>
    <mergeCell ref="L14:L16"/>
    <mergeCell ref="D14:D16"/>
    <mergeCell ref="L5:L8"/>
    <mergeCell ref="H9:H12"/>
    <mergeCell ref="I9:I12"/>
    <mergeCell ref="J9:J12"/>
    <mergeCell ref="K9:K12"/>
    <mergeCell ref="L9:L12"/>
    <mergeCell ref="K5:K8"/>
    <mergeCell ref="H5:H8"/>
    <mergeCell ref="I5:I8"/>
    <mergeCell ref="J5:J8"/>
    <mergeCell ref="F5:F8"/>
    <mergeCell ref="G5:G8"/>
    <mergeCell ref="G9:G12"/>
    <mergeCell ref="D5:D8"/>
    <mergeCell ref="B5:C8"/>
    <mergeCell ref="D19:D43"/>
    <mergeCell ref="E5:E8"/>
    <mergeCell ref="E9:E12"/>
    <mergeCell ref="E14:E16"/>
    <mergeCell ref="D9:D12"/>
    <mergeCell ref="B9:C12"/>
    <mergeCell ref="B26:C26"/>
    <mergeCell ref="B82:C82"/>
    <mergeCell ref="A83:A85"/>
    <mergeCell ref="B83:C85"/>
    <mergeCell ref="B70:C70"/>
    <mergeCell ref="B71:C71"/>
    <mergeCell ref="B72:C72"/>
    <mergeCell ref="A73:A75"/>
    <mergeCell ref="B73:C75"/>
    <mergeCell ref="A76:A78"/>
    <mergeCell ref="A79:A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174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5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72</v>
      </c>
      <c r="E9" s="117" t="s">
        <v>49</v>
      </c>
      <c r="F9" s="117"/>
      <c r="G9" s="118"/>
      <c r="H9" s="123">
        <f>IF(D9=0,0,IF(D9&lt;49.9,1,IF(D9=50,5,IF(D9&lt;80.1,5,IF(D9&gt;80.2,10)))))</f>
        <v>5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2</v>
      </c>
      <c r="E13" s="128" t="s">
        <v>28</v>
      </c>
      <c r="F13" s="128"/>
      <c r="G13" s="128"/>
      <c r="H13" s="24">
        <f>IF(D13=0,0,IF(D13=1,10,IF(D13=2,20,IF(D13=3,30,IF(D13=4,40)))))</f>
        <v>20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88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100</v>
      </c>
      <c r="E17" s="128" t="s">
        <v>128</v>
      </c>
      <c r="F17" s="128"/>
      <c r="G17" s="128"/>
      <c r="H17" s="24">
        <f>IF(D17&lt;100,0,IF(D17=100,10))</f>
        <v>10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77</v>
      </c>
      <c r="E18" s="128" t="s">
        <v>131</v>
      </c>
      <c r="F18" s="128"/>
      <c r="G18" s="128"/>
      <c r="H18" s="24">
        <f>IF(D18=0,0,IF(D18&lt;50,1,IF(D18=50,5,IF(D18&lt;80,5,IF(D18=80,10,IF(D18&gt;80,10))))))</f>
        <v>5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44</v>
      </c>
      <c r="E19" s="158"/>
      <c r="F19" s="158"/>
      <c r="G19" s="158"/>
      <c r="H19" s="123">
        <f>D19</f>
        <v>44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21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12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1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2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2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1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2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0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1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10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0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11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2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2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2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0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5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29</v>
      </c>
      <c r="E45" s="133" t="s">
        <v>72</v>
      </c>
      <c r="F45" s="134"/>
      <c r="G45" s="116"/>
      <c r="H45" s="123">
        <f>IF(D45=0,0,IF(D45&lt;30,3,IF(D45=30,5,IF(D45&lt;60,5,IF(D45=60,5,IF(D45&gt;60.1,10))))))</f>
        <v>3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14</v>
      </c>
      <c r="E49" s="133" t="s">
        <v>134</v>
      </c>
      <c r="F49" s="134"/>
      <c r="G49" s="116"/>
      <c r="H49" s="123">
        <f>IF(D49=0,0,IF(D49&lt;10,3,IF(D49=10,5,IF(D49&lt;30,5,IF(D49=30,5,IF(D49&gt;30.1,10))))))</f>
        <v>5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43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63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6</v>
      </c>
      <c r="E58" s="117" t="s">
        <v>47</v>
      </c>
      <c r="F58" s="117"/>
      <c r="G58" s="117"/>
      <c r="H58" s="140">
        <f>IF(D58=0,0,IF(D58&lt;10,5,IF(D58=10,5,IF(D58&gt;10.2,10))))</f>
        <v>5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40</v>
      </c>
      <c r="E61" s="133" t="s">
        <v>61</v>
      </c>
      <c r="F61" s="134"/>
      <c r="G61" s="116"/>
      <c r="H61" s="123">
        <f>IF(D61=0,0,IF(D61&lt;5,1,IF(D61=5,5,IF(D61&lt;10,5,IF(D61=10,5,IF(D61&gt;10.1,10))))))</f>
        <v>10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66</v>
      </c>
      <c r="E64" s="133" t="s">
        <v>91</v>
      </c>
      <c r="F64" s="134"/>
      <c r="G64" s="116"/>
      <c r="H64" s="123">
        <f>IF(D64=0,0,IF(D64&lt;10,2,IF(D64=10,5,IF(D64&lt;20,5,IF(D64=20,5,IF(D64&gt;20.1,10))))))</f>
        <v>10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/>
      <c r="E67" s="133" t="s">
        <v>90</v>
      </c>
      <c r="F67" s="134"/>
      <c r="G67" s="116"/>
      <c r="H67" s="24">
        <f>IF(D67=0,0,IF(D67=1,-10,IF(D67=2,-20,IF(D67=3,-30,IF(D67=4,-40)))))</f>
        <v>0</v>
      </c>
      <c r="I67" s="4"/>
      <c r="J67" s="4"/>
    </row>
    <row r="68" spans="1:10" ht="23.25" customHeight="1">
      <c r="A68" s="97"/>
      <c r="B68" s="164"/>
      <c r="C68" s="165"/>
      <c r="D68" s="9">
        <v>1</v>
      </c>
      <c r="E68" s="133" t="s">
        <v>75</v>
      </c>
      <c r="F68" s="134"/>
      <c r="G68" s="116"/>
      <c r="H68" s="24">
        <f>IF(D68=0,0,IF(D68=1,3,IF(D68=2,6,IF(D68=3,9,IF(D68=4,12)))))</f>
        <v>3</v>
      </c>
      <c r="I68" s="4"/>
      <c r="J68" s="4"/>
    </row>
    <row r="69" spans="1:10" ht="18.75" customHeight="1">
      <c r="A69" s="98"/>
      <c r="B69" s="166"/>
      <c r="C69" s="167"/>
      <c r="D69" s="9">
        <v>2</v>
      </c>
      <c r="E69" s="133" t="s">
        <v>76</v>
      </c>
      <c r="F69" s="134"/>
      <c r="G69" s="116"/>
      <c r="H69" s="24">
        <f>IF(D69=0,0,IF(D69=1,10,IF(D69=2,20,IF(D69=3,30,IF(D69=4,40)))))</f>
        <v>20</v>
      </c>
      <c r="I69" s="4"/>
      <c r="J69" s="4"/>
    </row>
    <row r="70" spans="1:10" ht="87" customHeight="1">
      <c r="A70" s="13" t="s">
        <v>156</v>
      </c>
      <c r="B70" s="127" t="s">
        <v>152</v>
      </c>
      <c r="C70" s="130"/>
      <c r="D70" s="16">
        <v>48</v>
      </c>
      <c r="E70" s="141" t="s">
        <v>151</v>
      </c>
      <c r="F70" s="142"/>
      <c r="G70" s="143"/>
      <c r="H70" s="24">
        <f>D70</f>
        <v>48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3</v>
      </c>
      <c r="E71" s="133" t="s">
        <v>70</v>
      </c>
      <c r="F71" s="134"/>
      <c r="G71" s="116"/>
      <c r="H71" s="24">
        <f>IF(D71=0,0,IF(D71=1,5,IF(D71=2,10,IF(D71=3,15,IF(D71=4,20)))))</f>
        <v>15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1</v>
      </c>
      <c r="E73" s="173" t="s">
        <v>84</v>
      </c>
      <c r="F73" s="173"/>
      <c r="G73" s="173"/>
      <c r="H73" s="24">
        <f>IF(D73=0,0,IF(D73=1,20,IF(D73=2,40,IF(D73=3,60,IF(D73=4,80,IF(D73=5,100,IF(D73=6,120)))))))</f>
        <v>20</v>
      </c>
      <c r="I73" s="4"/>
      <c r="J73" s="4"/>
    </row>
    <row r="74" spans="1:10" ht="17.25" customHeight="1">
      <c r="A74" s="70"/>
      <c r="B74" s="164"/>
      <c r="C74" s="165"/>
      <c r="D74" s="9">
        <v>2</v>
      </c>
      <c r="E74" s="168" t="s">
        <v>99</v>
      </c>
      <c r="F74" s="169"/>
      <c r="G74" s="119"/>
      <c r="H74" s="24">
        <f>IF(D74=0,0,IF(D74=1,18,IF(D74=2,36,IF(D74=3,54,IF(D74=4,72,IF(D74=5,90,IF(D74=6,108)))))))</f>
        <v>36</v>
      </c>
      <c r="I74" s="4"/>
      <c r="J74" s="4"/>
    </row>
    <row r="75" spans="1:10" ht="17.25" customHeight="1">
      <c r="A75" s="71"/>
      <c r="B75" s="166"/>
      <c r="C75" s="167"/>
      <c r="D75" s="9">
        <v>2</v>
      </c>
      <c r="E75" s="133" t="s">
        <v>78</v>
      </c>
      <c r="F75" s="134"/>
      <c r="G75" s="116"/>
      <c r="H75" s="24">
        <f>IF(D75=0,0,IF(D75=1,15,IF(D75=2,30,IF(D75=3,45,IF(D75=4,60,IF(D75=5,75,IF(D75=6,90)))))))</f>
        <v>30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/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/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/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/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/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>
        <v>1</v>
      </c>
      <c r="E81" s="133" t="s">
        <v>88</v>
      </c>
      <c r="F81" s="134"/>
      <c r="G81" s="116"/>
      <c r="H81" s="24">
        <f>IF(D81=0,0,IF(D81=1,5,IF(D81=2,10,IF(D81=3,15,IF(D81=4,20,IF(D81=5,25,IF(D81=6,30)))))))</f>
        <v>5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2</v>
      </c>
      <c r="E83" s="173" t="s">
        <v>84</v>
      </c>
      <c r="F83" s="173"/>
      <c r="G83" s="173"/>
      <c r="H83" s="24">
        <v>40</v>
      </c>
      <c r="I83" s="4"/>
      <c r="J83" s="4"/>
    </row>
    <row r="84" spans="1:10" ht="18.75">
      <c r="A84" s="70"/>
      <c r="B84" s="164"/>
      <c r="C84" s="165"/>
      <c r="D84" s="9">
        <v>9</v>
      </c>
      <c r="E84" s="168" t="s">
        <v>99</v>
      </c>
      <c r="F84" s="169"/>
      <c r="G84" s="119"/>
      <c r="H84" s="24">
        <v>162</v>
      </c>
      <c r="I84" s="4"/>
      <c r="J84" s="4"/>
    </row>
    <row r="85" spans="1:10" ht="18.75">
      <c r="A85" s="71"/>
      <c r="B85" s="166"/>
      <c r="C85" s="167"/>
      <c r="D85" s="9">
        <v>4</v>
      </c>
      <c r="E85" s="133" t="s">
        <v>78</v>
      </c>
      <c r="F85" s="134"/>
      <c r="G85" s="116"/>
      <c r="H85" s="24">
        <f>IF(D85=0,0,IF(D85=1,15,IF(D85=2,30,IF(D85=3,45,IF(D85=4,60,IF(D85=5,75,IF(D85=6,90)))))))</f>
        <v>60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>
        <v>1</v>
      </c>
      <c r="E86" s="155" t="s">
        <v>85</v>
      </c>
      <c r="F86" s="156"/>
      <c r="G86" s="157"/>
      <c r="H86" s="24">
        <f>IF(D86=0,0,IF(D86=1,17,IF(D86=2,34,IF(D86=3,51,IF(D86=4,68,IF(D86=5,85,IF(D86=6,102)))))))</f>
        <v>17</v>
      </c>
      <c r="I86" s="4"/>
      <c r="J86" s="4"/>
    </row>
    <row r="87" spans="1:10" ht="18.75">
      <c r="A87" s="70"/>
      <c r="B87" s="164"/>
      <c r="C87" s="165"/>
      <c r="D87" s="9"/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/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>
        <v>2</v>
      </c>
      <c r="E89" s="155" t="s">
        <v>87</v>
      </c>
      <c r="F89" s="156"/>
      <c r="G89" s="157"/>
      <c r="H89" s="24">
        <f>IF(D89=0,0,IF(D89=1,10,IF(D89=2,20,IF(D89=3,30,IF(D89=4,40,IF(D89=5,50,IF(D89=6,60)))))))</f>
        <v>20</v>
      </c>
      <c r="I89" s="4"/>
      <c r="J89" s="4"/>
    </row>
    <row r="90" spans="1:10" ht="18.75">
      <c r="A90" s="70"/>
      <c r="B90" s="164"/>
      <c r="C90" s="165"/>
      <c r="D90" s="9">
        <v>1</v>
      </c>
      <c r="E90" s="168" t="s">
        <v>101</v>
      </c>
      <c r="F90" s="169"/>
      <c r="G90" s="119"/>
      <c r="H90" s="24">
        <f>IF(D90=0,0,IF(D90=1,8,IF(D90=2,16,IF(D90=3,24,IF(D90=4,32,IF(D90=5,40,IF(D90=6,48)))))))</f>
        <v>8</v>
      </c>
      <c r="I90" s="4"/>
      <c r="J90" s="4"/>
    </row>
    <row r="91" spans="1:10" ht="18.75">
      <c r="A91" s="71"/>
      <c r="B91" s="166"/>
      <c r="C91" s="167"/>
      <c r="D91" s="9"/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636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175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11</v>
      </c>
      <c r="E5" s="117" t="s">
        <v>43</v>
      </c>
      <c r="F5" s="117"/>
      <c r="G5" s="117"/>
      <c r="H5" s="123">
        <f>IF(D5=0,0,IF(D5&lt;3,0,IF(D5&lt;10.1,10,IF(D5&lt;15.1,7,IF(D5&lt;20,4)))))</f>
        <v>7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87</v>
      </c>
      <c r="E9" s="117" t="s">
        <v>49</v>
      </c>
      <c r="F9" s="117"/>
      <c r="G9" s="118"/>
      <c r="H9" s="123">
        <f>IF(D9=0,0,IF(D9&lt;49.9,1,IF(D9=50,5,IF(D9&lt;80.1,5,IF(D9&gt;80.2,10)))))</f>
        <v>10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1</v>
      </c>
      <c r="E13" s="128" t="s">
        <v>28</v>
      </c>
      <c r="F13" s="128"/>
      <c r="G13" s="128"/>
      <c r="H13" s="24">
        <f>IF(D13=0,0,IF(D13=1,10,IF(D13=2,20,IF(D13=3,30,IF(D13=4,40)))))</f>
        <v>10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87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100</v>
      </c>
      <c r="E17" s="128" t="s">
        <v>128</v>
      </c>
      <c r="F17" s="128"/>
      <c r="G17" s="128"/>
      <c r="H17" s="24">
        <f>IF(D17&lt;100,0,IF(D17=100,10))</f>
        <v>10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87</v>
      </c>
      <c r="E18" s="128" t="s">
        <v>131</v>
      </c>
      <c r="F18" s="128"/>
      <c r="G18" s="128"/>
      <c r="H18" s="24">
        <f>IF(D18=0,0,IF(D18&lt;50,1,IF(D18=50,5,IF(D18&lt;80,5,IF(D18=80,10,IF(D18&gt;80,10))))))</f>
        <v>10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38</v>
      </c>
      <c r="E19" s="158"/>
      <c r="F19" s="158"/>
      <c r="G19" s="158"/>
      <c r="H19" s="123">
        <f>D19</f>
        <v>38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14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8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1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1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2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0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1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3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1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11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10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2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1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1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2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4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0</v>
      </c>
      <c r="E45" s="133" t="s">
        <v>72</v>
      </c>
      <c r="F45" s="134"/>
      <c r="G45" s="116"/>
      <c r="H45" s="123">
        <f>IF(D45=0,0,IF(D45&lt;30,3,IF(D45=30,5,IF(D45&lt;60,5,IF(D45=60,5,IF(D45&gt;60.1,10))))))</f>
        <v>0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10</v>
      </c>
      <c r="E49" s="133" t="s">
        <v>134</v>
      </c>
      <c r="F49" s="134"/>
      <c r="G49" s="116"/>
      <c r="H49" s="123">
        <f>IF(D49=0,0,IF(D49&lt;10,3,IF(D49=10,5,IF(D49&lt;30,5,IF(D49=30,5,IF(D49&gt;30.1,10))))))</f>
        <v>5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0</v>
      </c>
      <c r="E52" s="117" t="s">
        <v>23</v>
      </c>
      <c r="F52" s="117"/>
      <c r="G52" s="118"/>
      <c r="H52" s="140">
        <f>IF(D52=0,0,IF(D52&lt;80,5,IF(D52=80,5,IF(D52&gt;80.2,10))))</f>
        <v>0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71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0</v>
      </c>
      <c r="E58" s="117" t="s">
        <v>47</v>
      </c>
      <c r="F58" s="117"/>
      <c r="G58" s="117"/>
      <c r="H58" s="140">
        <f>IF(D58=0,0,IF(D58&lt;10,5,IF(D58=10,5,IF(D58&gt;10.2,10))))</f>
        <v>0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14</v>
      </c>
      <c r="E61" s="133" t="s">
        <v>61</v>
      </c>
      <c r="F61" s="134"/>
      <c r="G61" s="116"/>
      <c r="H61" s="123">
        <f>IF(D61=0,0,IF(D61&lt;5,1,IF(D61=5,5,IF(D61&lt;10,5,IF(D61=10,5,IF(D61&gt;10.1,10))))))</f>
        <v>10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55</v>
      </c>
      <c r="E64" s="133" t="s">
        <v>91</v>
      </c>
      <c r="F64" s="134"/>
      <c r="G64" s="116"/>
      <c r="H64" s="123">
        <f>IF(D64=0,0,IF(D64&lt;10,2,IF(D64=10,5,IF(D64&lt;20,5,IF(D64=20,5,IF(D64&gt;20.1,10))))))</f>
        <v>10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1</v>
      </c>
      <c r="E67" s="133" t="s">
        <v>90</v>
      </c>
      <c r="F67" s="134"/>
      <c r="G67" s="116"/>
      <c r="H67" s="24">
        <f>IF(D67=0,0,IF(D67=1,-10,IF(D67=2,-20,IF(D67=3,-30,IF(D67=4,-40)))))</f>
        <v>-10</v>
      </c>
      <c r="I67" s="4"/>
      <c r="J67" s="4"/>
    </row>
    <row r="68" spans="1:10" ht="23.25" customHeight="1">
      <c r="A68" s="97"/>
      <c r="B68" s="164"/>
      <c r="C68" s="165"/>
      <c r="D68" s="9">
        <v>2</v>
      </c>
      <c r="E68" s="133" t="s">
        <v>75</v>
      </c>
      <c r="F68" s="134"/>
      <c r="G68" s="116"/>
      <c r="H68" s="24">
        <f>IF(D68=0,0,IF(D68=1,3,IF(D68=2,6,IF(D68=3,9,IF(D68=4,12)))))</f>
        <v>6</v>
      </c>
      <c r="I68" s="4"/>
      <c r="J68" s="4"/>
    </row>
    <row r="69" spans="1:10" ht="18.75" customHeight="1">
      <c r="A69" s="98"/>
      <c r="B69" s="166"/>
      <c r="C69" s="167"/>
      <c r="D69" s="9"/>
      <c r="E69" s="133" t="s">
        <v>76</v>
      </c>
      <c r="F69" s="134"/>
      <c r="G69" s="116"/>
      <c r="H69" s="24">
        <f>IF(D69=0,0,IF(D69=1,10,IF(D69=2,20,IF(D69=3,30,IF(D69=4,40)))))</f>
        <v>0</v>
      </c>
      <c r="I69" s="4"/>
      <c r="J69" s="4"/>
    </row>
    <row r="70" spans="1:10" ht="82.5" customHeight="1">
      <c r="A70" s="13" t="s">
        <v>156</v>
      </c>
      <c r="B70" s="127" t="s">
        <v>152</v>
      </c>
      <c r="C70" s="130"/>
      <c r="D70" s="16">
        <v>0</v>
      </c>
      <c r="E70" s="141" t="s">
        <v>151</v>
      </c>
      <c r="F70" s="142"/>
      <c r="G70" s="143"/>
      <c r="H70" s="24">
        <v>0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1</v>
      </c>
      <c r="E71" s="133" t="s">
        <v>70</v>
      </c>
      <c r="F71" s="134"/>
      <c r="G71" s="116"/>
      <c r="H71" s="24">
        <f>IF(D71=0,0,IF(D71=1,5,IF(D71=2,10,IF(D71=3,15,IF(D71=4,20)))))</f>
        <v>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/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/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/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/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/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/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/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/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/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/>
      <c r="E83" s="173" t="s">
        <v>84</v>
      </c>
      <c r="F83" s="173"/>
      <c r="G83" s="173"/>
      <c r="H83" s="24"/>
      <c r="I83" s="4"/>
      <c r="J83" s="4"/>
    </row>
    <row r="84" spans="1:10" ht="18.75">
      <c r="A84" s="70"/>
      <c r="B84" s="164"/>
      <c r="C84" s="165"/>
      <c r="D84" s="9">
        <v>4</v>
      </c>
      <c r="E84" s="168" t="s">
        <v>99</v>
      </c>
      <c r="F84" s="169"/>
      <c r="G84" s="119"/>
      <c r="H84" s="24">
        <v>72</v>
      </c>
      <c r="I84" s="4"/>
      <c r="J84" s="4"/>
    </row>
    <row r="85" spans="1:10" ht="18.75">
      <c r="A85" s="71"/>
      <c r="B85" s="166"/>
      <c r="C85" s="167"/>
      <c r="D85" s="9">
        <v>10</v>
      </c>
      <c r="E85" s="133" t="s">
        <v>78</v>
      </c>
      <c r="F85" s="134"/>
      <c r="G85" s="116"/>
      <c r="H85" s="24">
        <v>150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/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/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/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/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/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/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353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176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8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40</v>
      </c>
      <c r="E9" s="117" t="s">
        <v>49</v>
      </c>
      <c r="F9" s="117"/>
      <c r="G9" s="118"/>
      <c r="H9" s="123">
        <f>IF(D9=0,0,IF(D9&lt;49.9,1,IF(D9=50,5,IF(D9&lt;80.1,5,IF(D9&gt;80.2,10)))))</f>
        <v>1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1</v>
      </c>
      <c r="E13" s="128" t="s">
        <v>28</v>
      </c>
      <c r="F13" s="128"/>
      <c r="G13" s="128"/>
      <c r="H13" s="24">
        <f>IF(D13=0,0,IF(D13=1,10,IF(D13=2,20,IF(D13=3,30,IF(D13=4,40)))))</f>
        <v>10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87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77</v>
      </c>
      <c r="E17" s="128" t="s">
        <v>128</v>
      </c>
      <c r="F17" s="128"/>
      <c r="G17" s="128"/>
      <c r="H17" s="24">
        <f>IF(D17&lt;100,0,IF(D17=100,10))</f>
        <v>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43</v>
      </c>
      <c r="E18" s="128" t="s">
        <v>131</v>
      </c>
      <c r="F18" s="128"/>
      <c r="G18" s="128"/>
      <c r="H18" s="24">
        <f>IF(D18=0,0,IF(D18&lt;50,1,IF(D18=50,5,IF(D18&lt;80,5,IF(D18=80,10,IF(D18&gt;80,10))))))</f>
        <v>1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42</v>
      </c>
      <c r="E19" s="158"/>
      <c r="F19" s="158"/>
      <c r="G19" s="158"/>
      <c r="H19" s="123">
        <f>D19</f>
        <v>42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16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8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1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0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2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2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3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1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12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1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11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1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2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2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2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4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0</v>
      </c>
      <c r="E45" s="133" t="s">
        <v>72</v>
      </c>
      <c r="F45" s="134"/>
      <c r="G45" s="116"/>
      <c r="H45" s="123">
        <f>IF(D45=0,0,IF(D45&lt;30,3,IF(D45=30,5,IF(D45&lt;60,5,IF(D45=60,5,IF(D45&gt;60.1,10))))))</f>
        <v>0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0</v>
      </c>
      <c r="E49" s="133" t="s">
        <v>134</v>
      </c>
      <c r="F49" s="134"/>
      <c r="G49" s="116"/>
      <c r="H49" s="123">
        <f>IF(D49=0,0,IF(D49&lt;10,3,IF(D49=10,5,IF(D49&lt;30,5,IF(D49=30,5,IF(D49&gt;30.1,10))))))</f>
        <v>0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18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5</v>
      </c>
      <c r="E55" s="128" t="s">
        <v>54</v>
      </c>
      <c r="F55" s="128"/>
      <c r="G55" s="144"/>
      <c r="H55" s="140">
        <f>IF(D55=0,0,IF(D55&lt;10,3,IF(D55=10,5,IF(D55&lt;20,5,IF(D55=20,5,IF(D55&gt;20.1,10))))))</f>
        <v>3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0</v>
      </c>
      <c r="E58" s="117" t="s">
        <v>47</v>
      </c>
      <c r="F58" s="117"/>
      <c r="G58" s="117"/>
      <c r="H58" s="140">
        <f>IF(D58=0,0,IF(D58&lt;10,5,IF(D58=10,5,IF(D58&gt;10.2,10))))</f>
        <v>0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0</v>
      </c>
      <c r="E61" s="133" t="s">
        <v>61</v>
      </c>
      <c r="F61" s="134"/>
      <c r="G61" s="116"/>
      <c r="H61" s="123">
        <f>IF(D61=0,0,IF(D61&lt;5,1,IF(D61=5,5,IF(D61&lt;10,5,IF(D61=10,5,IF(D61&gt;10.1,10))))))</f>
        <v>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20</v>
      </c>
      <c r="E64" s="133" t="s">
        <v>91</v>
      </c>
      <c r="F64" s="134"/>
      <c r="G64" s="116"/>
      <c r="H64" s="123">
        <f>IF(D64=0,0,IF(D64&lt;10,2,IF(D64=10,5,IF(D64&lt;20,5,IF(D64=20,5,IF(D64&gt;20.1,10))))))</f>
        <v>5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1</v>
      </c>
      <c r="E67" s="133" t="s">
        <v>90</v>
      </c>
      <c r="F67" s="134"/>
      <c r="G67" s="116"/>
      <c r="H67" s="24">
        <f>IF(D67=0,0,IF(D67=1,-10,IF(D67=2,-20,IF(D67=3,-30,IF(D67=4,-40)))))</f>
        <v>-10</v>
      </c>
      <c r="I67" s="4"/>
      <c r="J67" s="4"/>
    </row>
    <row r="68" spans="1:10" ht="23.25" customHeight="1">
      <c r="A68" s="97"/>
      <c r="B68" s="164"/>
      <c r="C68" s="165"/>
      <c r="D68" s="9">
        <v>1</v>
      </c>
      <c r="E68" s="133" t="s">
        <v>75</v>
      </c>
      <c r="F68" s="134"/>
      <c r="G68" s="116"/>
      <c r="H68" s="24">
        <f>IF(D68=0,0,IF(D68=1,3,IF(D68=2,6,IF(D68=3,9,IF(D68=4,12)))))</f>
        <v>3</v>
      </c>
      <c r="I68" s="4"/>
      <c r="J68" s="4"/>
    </row>
    <row r="69" spans="1:10" ht="18.75" customHeight="1">
      <c r="A69" s="98"/>
      <c r="B69" s="166"/>
      <c r="C69" s="167"/>
      <c r="D69" s="9">
        <v>1</v>
      </c>
      <c r="E69" s="133" t="s">
        <v>76</v>
      </c>
      <c r="F69" s="134"/>
      <c r="G69" s="116"/>
      <c r="H69" s="24">
        <f>IF(D69=0,0,IF(D69=1,10,IF(D69=2,20,IF(D69=3,30,IF(D69=4,40)))))</f>
        <v>10</v>
      </c>
      <c r="I69" s="4"/>
      <c r="J69" s="4"/>
    </row>
    <row r="70" spans="1:10" ht="79.5" customHeight="1">
      <c r="A70" s="13" t="s">
        <v>156</v>
      </c>
      <c r="B70" s="127" t="s">
        <v>152</v>
      </c>
      <c r="C70" s="130"/>
      <c r="D70" s="16">
        <v>0</v>
      </c>
      <c r="E70" s="141" t="s">
        <v>151</v>
      </c>
      <c r="F70" s="142"/>
      <c r="G70" s="143"/>
      <c r="H70" s="24">
        <v>0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2</v>
      </c>
      <c r="E71" s="133" t="s">
        <v>70</v>
      </c>
      <c r="F71" s="134"/>
      <c r="G71" s="116"/>
      <c r="H71" s="24">
        <f>IF(D71=0,0,IF(D71=1,5,IF(D71=2,10,IF(D71=3,15,IF(D71=4,20)))))</f>
        <v>10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/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/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/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/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/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/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/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/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/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4</v>
      </c>
      <c r="E83" s="173" t="s">
        <v>84</v>
      </c>
      <c r="F83" s="173"/>
      <c r="G83" s="173"/>
      <c r="H83" s="24">
        <v>80</v>
      </c>
      <c r="I83" s="4"/>
      <c r="J83" s="4"/>
    </row>
    <row r="84" spans="1:10" ht="18.75">
      <c r="A84" s="70"/>
      <c r="B84" s="164"/>
      <c r="C84" s="165"/>
      <c r="D84" s="9"/>
      <c r="E84" s="168" t="s">
        <v>99</v>
      </c>
      <c r="F84" s="169"/>
      <c r="G84" s="119"/>
      <c r="H84" s="24">
        <v>0</v>
      </c>
      <c r="I84" s="4"/>
      <c r="J84" s="4"/>
    </row>
    <row r="85" spans="1:10" ht="18.75">
      <c r="A85" s="71"/>
      <c r="B85" s="166"/>
      <c r="C85" s="167"/>
      <c r="D85" s="9"/>
      <c r="E85" s="133" t="s">
        <v>78</v>
      </c>
      <c r="F85" s="134"/>
      <c r="G85" s="116"/>
      <c r="H85" s="24">
        <f>IF(D85=0,0,IF(D85=1,15,IF(D85=2,30,IF(D85=3,45,IF(D85=4,60,IF(D85=5,75,IF(D85=6,90)))))))</f>
        <v>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/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/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/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/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/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/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180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177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5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94</v>
      </c>
      <c r="E9" s="117" t="s">
        <v>49</v>
      </c>
      <c r="F9" s="117"/>
      <c r="G9" s="118"/>
      <c r="H9" s="123">
        <f>IF(D9=0,0,IF(D9&lt;49.9,1,IF(D9=50,5,IF(D9&lt;80.1,5,IF(D9&gt;80.2,10)))))</f>
        <v>10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2</v>
      </c>
      <c r="E13" s="128" t="s">
        <v>28</v>
      </c>
      <c r="F13" s="128"/>
      <c r="G13" s="128"/>
      <c r="H13" s="24">
        <f>IF(D13=0,0,IF(D13=1,10,IF(D13=2,20,IF(D13=3,30,IF(D13=4,40)))))</f>
        <v>20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92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100</v>
      </c>
      <c r="E17" s="128" t="s">
        <v>128</v>
      </c>
      <c r="F17" s="128"/>
      <c r="G17" s="128"/>
      <c r="H17" s="24">
        <f>IF(D17&lt;100,0,IF(D17=100,10))</f>
        <v>10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94</v>
      </c>
      <c r="E18" s="128" t="s">
        <v>131</v>
      </c>
      <c r="F18" s="128"/>
      <c r="G18" s="128"/>
      <c r="H18" s="24">
        <f>IF(D18=0,0,IF(D18&lt;50,1,IF(D18=50,5,IF(D18&lt;80,5,IF(D18=80,10,IF(D18&gt;80,10))))))</f>
        <v>10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30</v>
      </c>
      <c r="E19" s="158"/>
      <c r="F19" s="158"/>
      <c r="G19" s="158"/>
      <c r="H19" s="123">
        <f>D19</f>
        <v>30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11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6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1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0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1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0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2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3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1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10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0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6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1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1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1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0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3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0</v>
      </c>
      <c r="E45" s="133" t="s">
        <v>72</v>
      </c>
      <c r="F45" s="134"/>
      <c r="G45" s="116"/>
      <c r="H45" s="123">
        <f>IF(D45=0,0,IF(D45&lt;30,3,IF(D45=30,5,IF(D45&lt;60,5,IF(D45=60,5,IF(D45&gt;60.1,10))))))</f>
        <v>0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0</v>
      </c>
      <c r="E49" s="133" t="s">
        <v>134</v>
      </c>
      <c r="F49" s="134"/>
      <c r="G49" s="116"/>
      <c r="H49" s="123">
        <f>IF(D49=0,0,IF(D49&lt;10,3,IF(D49=10,5,IF(D49&lt;30,5,IF(D49=30,5,IF(D49&gt;30.1,10))))))</f>
        <v>0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31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62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2</v>
      </c>
      <c r="E58" s="117" t="s">
        <v>47</v>
      </c>
      <c r="F58" s="117"/>
      <c r="G58" s="117"/>
      <c r="H58" s="140">
        <f>IF(D58=0,0,IF(D58&lt;10,5,IF(D58=10,5,IF(D58&gt;10.2,10))))</f>
        <v>5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9</v>
      </c>
      <c r="E61" s="133" t="s">
        <v>61</v>
      </c>
      <c r="F61" s="134"/>
      <c r="G61" s="116"/>
      <c r="H61" s="123">
        <f>IF(D61=0,0,IF(D61&lt;5,1,IF(D61=5,5,IF(D61&lt;10,5,IF(D61=10,5,IF(D61&gt;10.1,10))))))</f>
        <v>5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48</v>
      </c>
      <c r="E64" s="133" t="s">
        <v>91</v>
      </c>
      <c r="F64" s="134"/>
      <c r="G64" s="116"/>
      <c r="H64" s="123">
        <f>IF(D64=0,0,IF(D64&lt;10,2,IF(D64=10,5,IF(D64&lt;20,5,IF(D64=20,5,IF(D64&gt;20.1,10))))))</f>
        <v>10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1</v>
      </c>
      <c r="E67" s="133" t="s">
        <v>90</v>
      </c>
      <c r="F67" s="134"/>
      <c r="G67" s="116"/>
      <c r="H67" s="24">
        <f>IF(D67=0,0,IF(D67=1,-10,IF(D67=2,-20,IF(D67=3,-30,IF(D67=4,-40)))))</f>
        <v>-10</v>
      </c>
      <c r="I67" s="4"/>
      <c r="J67" s="4"/>
    </row>
    <row r="68" spans="1:10" ht="23.25" customHeight="1">
      <c r="A68" s="97"/>
      <c r="B68" s="164"/>
      <c r="C68" s="165"/>
      <c r="D68" s="9">
        <v>1</v>
      </c>
      <c r="E68" s="133" t="s">
        <v>75</v>
      </c>
      <c r="F68" s="134"/>
      <c r="G68" s="116"/>
      <c r="H68" s="24">
        <f>IF(D68=0,0,IF(D68=1,3,IF(D68=2,6,IF(D68=3,9,IF(D68=4,12)))))</f>
        <v>3</v>
      </c>
      <c r="I68" s="4"/>
      <c r="J68" s="4"/>
    </row>
    <row r="69" spans="1:10" ht="18.75" customHeight="1">
      <c r="A69" s="98"/>
      <c r="B69" s="166"/>
      <c r="C69" s="167"/>
      <c r="D69" s="9">
        <v>1</v>
      </c>
      <c r="E69" s="133" t="s">
        <v>76</v>
      </c>
      <c r="F69" s="134"/>
      <c r="G69" s="116"/>
      <c r="H69" s="24">
        <f>IF(D69=0,0,IF(D69=1,10,IF(D69=2,20,IF(D69=3,30,IF(D69=4,40)))))</f>
        <v>10</v>
      </c>
      <c r="I69" s="4"/>
      <c r="J69" s="4"/>
    </row>
    <row r="70" spans="1:10" ht="88.5" customHeight="1">
      <c r="A70" s="13" t="s">
        <v>156</v>
      </c>
      <c r="B70" s="127" t="s">
        <v>152</v>
      </c>
      <c r="C70" s="130"/>
      <c r="D70" s="16">
        <v>10</v>
      </c>
      <c r="E70" s="141" t="s">
        <v>151</v>
      </c>
      <c r="F70" s="142"/>
      <c r="G70" s="143"/>
      <c r="H70" s="24">
        <v>10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2</v>
      </c>
      <c r="E71" s="133" t="s">
        <v>70</v>
      </c>
      <c r="F71" s="134"/>
      <c r="G71" s="116"/>
      <c r="H71" s="24">
        <f>IF(D71=0,0,IF(D71=1,5,IF(D71=2,10,IF(D71=3,15,IF(D71=4,20)))))</f>
        <v>10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/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/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2</v>
      </c>
      <c r="E75" s="133" t="s">
        <v>78</v>
      </c>
      <c r="F75" s="134"/>
      <c r="G75" s="116"/>
      <c r="H75" s="24">
        <f>IF(D75=0,0,IF(D75=1,15,IF(D75=2,30,IF(D75=3,45,IF(D75=4,60,IF(D75=5,75,IF(D75=6,90)))))))</f>
        <v>30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/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/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/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/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/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/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2</v>
      </c>
      <c r="E83" s="173" t="s">
        <v>84</v>
      </c>
      <c r="F83" s="173"/>
      <c r="G83" s="173"/>
      <c r="H83" s="24">
        <v>40</v>
      </c>
      <c r="I83" s="4"/>
      <c r="J83" s="4"/>
    </row>
    <row r="84" spans="1:10" ht="18.75">
      <c r="A84" s="70"/>
      <c r="B84" s="164"/>
      <c r="C84" s="165"/>
      <c r="D84" s="9">
        <v>2</v>
      </c>
      <c r="E84" s="168" t="s">
        <v>99</v>
      </c>
      <c r="F84" s="169"/>
      <c r="G84" s="119"/>
      <c r="H84" s="24">
        <v>36</v>
      </c>
      <c r="I84" s="4"/>
      <c r="J84" s="4"/>
    </row>
    <row r="85" spans="1:10" ht="18.75">
      <c r="A85" s="71"/>
      <c r="B85" s="166"/>
      <c r="C85" s="167"/>
      <c r="D85" s="9">
        <v>1</v>
      </c>
      <c r="E85" s="133" t="s">
        <v>78</v>
      </c>
      <c r="F85" s="134"/>
      <c r="G85" s="116"/>
      <c r="H85" s="24">
        <f>IF(D85=0,0,IF(D85=1,15,IF(D85=2,30,IF(D85=3,45,IF(D85=4,60,IF(D85=5,75,IF(D85=6,90)))))))</f>
        <v>15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/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/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/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/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/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/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279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178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10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53</v>
      </c>
      <c r="E9" s="117" t="s">
        <v>49</v>
      </c>
      <c r="F9" s="117"/>
      <c r="G9" s="118"/>
      <c r="H9" s="123">
        <f>IF(D9=0,0,IF(D9&lt;49.9,1,IF(D9=50,5,IF(D9&lt;80.1,5,IF(D9&gt;80.2,10)))))</f>
        <v>5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1</v>
      </c>
      <c r="E13" s="128" t="s">
        <v>28</v>
      </c>
      <c r="F13" s="128"/>
      <c r="G13" s="128"/>
      <c r="H13" s="24">
        <f>IF(D13=0,0,IF(D13=1,10,IF(D13=2,20,IF(D13=3,30,IF(D13=4,40)))))</f>
        <v>10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89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100</v>
      </c>
      <c r="E17" s="128" t="s">
        <v>128</v>
      </c>
      <c r="F17" s="128"/>
      <c r="G17" s="128"/>
      <c r="H17" s="24">
        <f>IF(D17&lt;100,0,IF(D17=100,10))</f>
        <v>10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79</v>
      </c>
      <c r="E18" s="128" t="s">
        <v>131</v>
      </c>
      <c r="F18" s="128"/>
      <c r="G18" s="128"/>
      <c r="H18" s="24">
        <f>IF(D18=0,0,IF(D18&lt;50,1,IF(D18=50,5,IF(D18&lt;80,5,IF(D18=80,10,IF(D18&gt;80,10))))))</f>
        <v>5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76</v>
      </c>
      <c r="E19" s="158"/>
      <c r="F19" s="158"/>
      <c r="G19" s="158"/>
      <c r="H19" s="123">
        <f>D19</f>
        <v>76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25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14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2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2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2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2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8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5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2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12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1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31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4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5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4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5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3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10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18</v>
      </c>
      <c r="E45" s="133" t="s">
        <v>72</v>
      </c>
      <c r="F45" s="134"/>
      <c r="G45" s="116"/>
      <c r="H45" s="123">
        <f>IF(D45=0,0,IF(D45&lt;30,3,IF(D45=30,5,IF(D45&lt;60,5,IF(D45=60,5,IF(D45&gt;60.1,10))))))</f>
        <v>3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32</v>
      </c>
      <c r="E49" s="133" t="s">
        <v>134</v>
      </c>
      <c r="F49" s="134"/>
      <c r="G49" s="116"/>
      <c r="H49" s="123">
        <f>IF(D49=0,0,IF(D49&lt;10,3,IF(D49=10,5,IF(D49&lt;30,5,IF(D49=30,5,IF(D49&gt;30.1,10))))))</f>
        <v>10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25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100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3</v>
      </c>
      <c r="E58" s="117" t="s">
        <v>47</v>
      </c>
      <c r="F58" s="117"/>
      <c r="G58" s="117"/>
      <c r="H58" s="140">
        <f>IF(D58=0,0,IF(D58&lt;10,5,IF(D58=10,5,IF(D58&gt;10.2,10))))</f>
        <v>5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32</v>
      </c>
      <c r="E61" s="133" t="s">
        <v>61</v>
      </c>
      <c r="F61" s="134"/>
      <c r="G61" s="116"/>
      <c r="H61" s="123">
        <f>IF(D61=0,0,IF(D61&lt;5,1,IF(D61=5,5,IF(D61&lt;10,5,IF(D61=10,5,IF(D61&gt;10.1,10))))))</f>
        <v>10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46</v>
      </c>
      <c r="E64" s="133" t="s">
        <v>91</v>
      </c>
      <c r="F64" s="134"/>
      <c r="G64" s="116"/>
      <c r="H64" s="123">
        <f>IF(D64=0,0,IF(D64&lt;10,2,IF(D64=10,5,IF(D64&lt;20,5,IF(D64=20,5,IF(D64&gt;20.1,10))))))</f>
        <v>10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/>
      <c r="E67" s="133" t="s">
        <v>90</v>
      </c>
      <c r="F67" s="134"/>
      <c r="G67" s="116"/>
      <c r="H67" s="24">
        <f>IF(D67=0,0,IF(D67=1,-10,IF(D67=2,-20,IF(D67=3,-30,IF(D67=4,-40)))))</f>
        <v>0</v>
      </c>
      <c r="I67" s="4"/>
      <c r="J67" s="4"/>
    </row>
    <row r="68" spans="1:10" ht="23.25" customHeight="1">
      <c r="A68" s="97"/>
      <c r="B68" s="164"/>
      <c r="C68" s="165"/>
      <c r="D68" s="9"/>
      <c r="E68" s="133" t="s">
        <v>75</v>
      </c>
      <c r="F68" s="134"/>
      <c r="G68" s="116"/>
      <c r="H68" s="24">
        <f>IF(D68=0,0,IF(D68=1,3,IF(D68=2,6,IF(D68=3,9,IF(D68=4,12)))))</f>
        <v>0</v>
      </c>
      <c r="I68" s="4"/>
      <c r="J68" s="4"/>
    </row>
    <row r="69" spans="1:10" ht="18.75" customHeight="1">
      <c r="A69" s="98"/>
      <c r="B69" s="166"/>
      <c r="C69" s="167"/>
      <c r="D69" s="9">
        <v>3</v>
      </c>
      <c r="E69" s="133" t="s">
        <v>76</v>
      </c>
      <c r="F69" s="134"/>
      <c r="G69" s="116"/>
      <c r="H69" s="24">
        <f>IF(D69=0,0,IF(D69=1,10,IF(D69=2,20,IF(D69=3,30,IF(D69=4,40)))))</f>
        <v>30</v>
      </c>
      <c r="I69" s="4"/>
      <c r="J69" s="4"/>
    </row>
    <row r="70" spans="1:10" ht="113.25" customHeight="1">
      <c r="A70" s="13" t="s">
        <v>156</v>
      </c>
      <c r="B70" s="127" t="s">
        <v>152</v>
      </c>
      <c r="C70" s="130"/>
      <c r="D70" s="16">
        <v>60</v>
      </c>
      <c r="E70" s="141" t="s">
        <v>151</v>
      </c>
      <c r="F70" s="142"/>
      <c r="G70" s="143"/>
      <c r="H70" s="24">
        <v>60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3</v>
      </c>
      <c r="E71" s="133" t="s">
        <v>70</v>
      </c>
      <c r="F71" s="134"/>
      <c r="G71" s="116"/>
      <c r="H71" s="24">
        <f>IF(D71=0,0,IF(D71=1,5,IF(D71=2,10,IF(D71=3,15,IF(D71=4,20)))))</f>
        <v>15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/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>
        <v>2</v>
      </c>
      <c r="E74" s="168" t="s">
        <v>99</v>
      </c>
      <c r="F74" s="169"/>
      <c r="G74" s="119"/>
      <c r="H74" s="24">
        <f>IF(D74=0,0,IF(D74=1,18,IF(D74=2,36,IF(D74=3,54,IF(D74=4,72,IF(D74=5,90,IF(D74=6,108)))))))</f>
        <v>36</v>
      </c>
      <c r="I74" s="4"/>
      <c r="J74" s="4"/>
    </row>
    <row r="75" spans="1:10" ht="17.25" customHeight="1">
      <c r="A75" s="71"/>
      <c r="B75" s="166"/>
      <c r="C75" s="167"/>
      <c r="D75" s="9"/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/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/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/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1</v>
      </c>
      <c r="E79" s="155" t="s">
        <v>87</v>
      </c>
      <c r="F79" s="156"/>
      <c r="G79" s="157"/>
      <c r="H79" s="24">
        <f>IF(D79=0,0,IF(D79=1,10,IF(D79=2,20,IF(D79=3,30,IF(D79=4,40,IF(D79=5,50,IF(D79=6,60)))))))</f>
        <v>10</v>
      </c>
      <c r="I79" s="4"/>
      <c r="J79" s="4"/>
    </row>
    <row r="80" spans="1:10" ht="17.25" customHeight="1">
      <c r="A80" s="70"/>
      <c r="B80" s="164"/>
      <c r="C80" s="165"/>
      <c r="D80" s="9"/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/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5</v>
      </c>
      <c r="E83" s="173" t="s">
        <v>84</v>
      </c>
      <c r="F83" s="173"/>
      <c r="G83" s="173"/>
      <c r="H83" s="24">
        <v>100</v>
      </c>
      <c r="I83" s="4"/>
      <c r="J83" s="4"/>
    </row>
    <row r="84" spans="1:10" ht="18.75">
      <c r="A84" s="70"/>
      <c r="B84" s="164"/>
      <c r="C84" s="165"/>
      <c r="D84" s="9"/>
      <c r="E84" s="168" t="s">
        <v>99</v>
      </c>
      <c r="F84" s="169"/>
      <c r="G84" s="119"/>
      <c r="H84" s="24">
        <v>0</v>
      </c>
      <c r="I84" s="4"/>
      <c r="J84" s="4"/>
    </row>
    <row r="85" spans="1:10" ht="18.75">
      <c r="A85" s="71"/>
      <c r="B85" s="166"/>
      <c r="C85" s="167"/>
      <c r="D85" s="9"/>
      <c r="E85" s="133" t="s">
        <v>78</v>
      </c>
      <c r="F85" s="134"/>
      <c r="G85" s="116"/>
      <c r="H85" s="24">
        <f>IF(D85=0,0,IF(D85=1,15,IF(D85=2,30,IF(D85=3,45,IF(D85=4,60,IF(D85=5,75,IF(D85=6,90)))))))</f>
        <v>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/>
      <c r="E86" s="155" t="s">
        <v>85</v>
      </c>
      <c r="F86" s="156"/>
      <c r="G86" s="157"/>
      <c r="H86" s="24">
        <f>IF(D86=0,0,IF(D86=1,17,IF(D86=2,34,IF(D86=3,51,IF(D86=4,68,IF(D86=5,85,IF(D86=6,102)))))))</f>
        <v>0</v>
      </c>
      <c r="I86" s="4"/>
      <c r="J86" s="4"/>
    </row>
    <row r="87" spans="1:10" ht="18.75">
      <c r="A87" s="70"/>
      <c r="B87" s="164"/>
      <c r="C87" s="165"/>
      <c r="D87" s="9"/>
      <c r="E87" s="168" t="s">
        <v>100</v>
      </c>
      <c r="F87" s="169"/>
      <c r="G87" s="119"/>
      <c r="H87" s="24">
        <f>IF(D87=0,0,IF(D87=1,15,IF(D87=2,30,IF(D87=3,45,IF(D87=4,60,IF(D87=5,75,IF(D87+#REF!=6,90)))))))</f>
        <v>0</v>
      </c>
      <c r="I87" s="4"/>
      <c r="J87" s="4"/>
    </row>
    <row r="88" spans="1:10" ht="18.75">
      <c r="A88" s="71"/>
      <c r="B88" s="166"/>
      <c r="C88" s="167"/>
      <c r="D88" s="9"/>
      <c r="E88" s="133" t="s">
        <v>86</v>
      </c>
      <c r="F88" s="134"/>
      <c r="G88" s="116"/>
      <c r="H88" s="24">
        <f>IF(D88=0,0,IF(D88=1,13,IF(D88=2,26,IF(D88=3,39,IF(D88=4,52,IF(D88=5,65,IF(D88=6,78)))))))</f>
        <v>0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/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/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/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430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179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8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50</v>
      </c>
      <c r="E9" s="117" t="s">
        <v>49</v>
      </c>
      <c r="F9" s="117"/>
      <c r="G9" s="118"/>
      <c r="H9" s="123">
        <f>IF(D9=0,0,IF(D9&lt;49.9,1,IF(D9=50,5,IF(D9&lt;80.1,5,IF(D9&gt;80.2,10)))))</f>
        <v>5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1</v>
      </c>
      <c r="E13" s="128" t="s">
        <v>28</v>
      </c>
      <c r="F13" s="128"/>
      <c r="G13" s="128"/>
      <c r="H13" s="24">
        <f>IF(D13=0,0,IF(D13=1,10,IF(D13=2,20,IF(D13=3,30,IF(D13=4,40)))))</f>
        <v>10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84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84</v>
      </c>
      <c r="E17" s="128" t="s">
        <v>128</v>
      </c>
      <c r="F17" s="128"/>
      <c r="G17" s="128"/>
      <c r="H17" s="24">
        <f>IF(D17&lt;100,0,IF(D17=100,10))</f>
        <v>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68</v>
      </c>
      <c r="E18" s="128" t="s">
        <v>131</v>
      </c>
      <c r="F18" s="128"/>
      <c r="G18" s="128"/>
      <c r="H18" s="24">
        <f>IF(D18=0,0,IF(D18&lt;50,1,IF(D18=50,5,IF(D18&lt;80,5,IF(D18=80,10,IF(D18&gt;80,10))))))</f>
        <v>5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36</v>
      </c>
      <c r="E19" s="158"/>
      <c r="F19" s="158"/>
      <c r="G19" s="158"/>
      <c r="H19" s="123">
        <f>D19</f>
        <v>36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18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8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1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2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2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2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1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0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1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0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10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0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0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7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1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1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1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0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0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4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9</v>
      </c>
      <c r="E45" s="133" t="s">
        <v>72</v>
      </c>
      <c r="F45" s="134"/>
      <c r="G45" s="116"/>
      <c r="H45" s="123">
        <f>IF(D45=0,0,IF(D45&lt;30,3,IF(D45=30,5,IF(D45&lt;60,5,IF(D45=60,5,IF(D45&gt;60.1,10))))))</f>
        <v>3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0</v>
      </c>
      <c r="E49" s="133" t="s">
        <v>134</v>
      </c>
      <c r="F49" s="134"/>
      <c r="G49" s="116"/>
      <c r="H49" s="123">
        <f>IF(D49=0,0,IF(D49&lt;10,3,IF(D49=10,5,IF(D49&lt;30,5,IF(D49=30,5,IF(D49&gt;30.1,10))))))</f>
        <v>0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35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35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3</v>
      </c>
      <c r="E58" s="117" t="s">
        <v>47</v>
      </c>
      <c r="F58" s="117"/>
      <c r="G58" s="117"/>
      <c r="H58" s="140">
        <f>IF(D58=0,0,IF(D58&lt;10,5,IF(D58=10,5,IF(D58&gt;10.2,10))))</f>
        <v>5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26</v>
      </c>
      <c r="E61" s="133" t="s">
        <v>61</v>
      </c>
      <c r="F61" s="134"/>
      <c r="G61" s="116"/>
      <c r="H61" s="123">
        <f>IF(D61=0,0,IF(D61&lt;5,1,IF(D61=5,5,IF(D61&lt;10,5,IF(D61=10,5,IF(D61&gt;10.1,10))))))</f>
        <v>10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12</v>
      </c>
      <c r="E64" s="133" t="s">
        <v>91</v>
      </c>
      <c r="F64" s="134"/>
      <c r="G64" s="116"/>
      <c r="H64" s="123">
        <f>IF(D64=0,0,IF(D64&lt;10,2,IF(D64=10,5,IF(D64&lt;20,5,IF(D64=20,5,IF(D64&gt;20.1,10))))))</f>
        <v>5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/>
      <c r="E67" s="133" t="s">
        <v>90</v>
      </c>
      <c r="F67" s="134"/>
      <c r="G67" s="116"/>
      <c r="H67" s="24">
        <f>IF(D67=0,0,IF(D67=1,-10,IF(D67=2,-20,IF(D67=3,-30,IF(D67=4,-40)))))</f>
        <v>0</v>
      </c>
      <c r="I67" s="4"/>
      <c r="J67" s="4"/>
    </row>
    <row r="68" spans="1:10" ht="23.25" customHeight="1">
      <c r="A68" s="97"/>
      <c r="B68" s="164"/>
      <c r="C68" s="165"/>
      <c r="D68" s="9"/>
      <c r="E68" s="133" t="s">
        <v>75</v>
      </c>
      <c r="F68" s="134"/>
      <c r="G68" s="116"/>
      <c r="H68" s="24">
        <f>IF(D68=0,0,IF(D68=1,3,IF(D68=2,6,IF(D68=3,9,IF(D68=4,12)))))</f>
        <v>0</v>
      </c>
      <c r="I68" s="4"/>
      <c r="J68" s="4"/>
    </row>
    <row r="69" spans="1:10" ht="18.75" customHeight="1">
      <c r="A69" s="98"/>
      <c r="B69" s="166"/>
      <c r="C69" s="167"/>
      <c r="D69" s="9">
        <v>3</v>
      </c>
      <c r="E69" s="133" t="s">
        <v>76</v>
      </c>
      <c r="F69" s="134"/>
      <c r="G69" s="116"/>
      <c r="H69" s="24">
        <f>IF(D69=0,0,IF(D69=1,10,IF(D69=2,20,IF(D69=3,30,IF(D69=4,40)))))</f>
        <v>30</v>
      </c>
      <c r="I69" s="4"/>
      <c r="J69" s="4"/>
    </row>
    <row r="70" spans="1:10" ht="100.5" customHeight="1">
      <c r="A70" s="13" t="s">
        <v>156</v>
      </c>
      <c r="B70" s="127" t="s">
        <v>152</v>
      </c>
      <c r="C70" s="130"/>
      <c r="D70" s="16">
        <v>6</v>
      </c>
      <c r="E70" s="141" t="s">
        <v>151</v>
      </c>
      <c r="F70" s="142"/>
      <c r="G70" s="143"/>
      <c r="H70" s="24">
        <v>6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3</v>
      </c>
      <c r="E71" s="133" t="s">
        <v>70</v>
      </c>
      <c r="F71" s="134"/>
      <c r="G71" s="116"/>
      <c r="H71" s="24">
        <f>IF(D71=0,0,IF(D71=1,5,IF(D71=2,10,IF(D71=3,15,IF(D71=4,20)))))</f>
        <v>15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0</v>
      </c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>
        <v>0</v>
      </c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0</v>
      </c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>
        <v>0</v>
      </c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>
        <v>0</v>
      </c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>
        <v>0</v>
      </c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0</v>
      </c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>
        <v>0</v>
      </c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>
        <v>0</v>
      </c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0</v>
      </c>
      <c r="E83" s="173" t="s">
        <v>84</v>
      </c>
      <c r="F83" s="173"/>
      <c r="G83" s="173"/>
      <c r="H83" s="24">
        <v>0</v>
      </c>
      <c r="I83" s="4"/>
      <c r="J83" s="4"/>
    </row>
    <row r="84" spans="1:10" ht="18.75">
      <c r="A84" s="70"/>
      <c r="B84" s="164"/>
      <c r="C84" s="165"/>
      <c r="D84" s="9">
        <v>0</v>
      </c>
      <c r="E84" s="168" t="s">
        <v>99</v>
      </c>
      <c r="F84" s="169"/>
      <c r="G84" s="119"/>
      <c r="H84" s="24">
        <v>0</v>
      </c>
      <c r="I84" s="4"/>
      <c r="J84" s="4"/>
    </row>
    <row r="85" spans="1:10" ht="18.75">
      <c r="A85" s="71"/>
      <c r="B85" s="166"/>
      <c r="C85" s="167"/>
      <c r="D85" s="9">
        <v>0</v>
      </c>
      <c r="E85" s="133" t="s">
        <v>78</v>
      </c>
      <c r="F85" s="134"/>
      <c r="G85" s="116"/>
      <c r="H85" s="24">
        <v>0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>
        <v>3</v>
      </c>
      <c r="E86" s="155" t="s">
        <v>85</v>
      </c>
      <c r="F86" s="156"/>
      <c r="G86" s="157"/>
      <c r="H86" s="24">
        <f>IF(D86=0,0,IF(D86=1,17,IF(D86=2,34,IF(D86=3,51,IF(D86=4,68,IF(D86=5,85,IF(D86=6,102)))))))</f>
        <v>51</v>
      </c>
      <c r="I86" s="4"/>
      <c r="J86" s="4"/>
    </row>
    <row r="87" spans="1:10" ht="18.75">
      <c r="A87" s="70"/>
      <c r="B87" s="164"/>
      <c r="C87" s="165"/>
      <c r="D87" s="9">
        <v>3</v>
      </c>
      <c r="E87" s="168" t="s">
        <v>100</v>
      </c>
      <c r="F87" s="169"/>
      <c r="G87" s="119"/>
      <c r="H87" s="24">
        <f>IF(D87=0,0,IF(D87=1,15,IF(D87=2,30,IF(D87=3,45,IF(D87=4,60,IF(D87=5,75,IF(D87+#REF!=6,90)))))))</f>
        <v>45</v>
      </c>
      <c r="I87" s="4"/>
      <c r="J87" s="4"/>
    </row>
    <row r="88" spans="1:10" ht="18.75">
      <c r="A88" s="71"/>
      <c r="B88" s="166"/>
      <c r="C88" s="167"/>
      <c r="D88" s="9">
        <v>3</v>
      </c>
      <c r="E88" s="133" t="s">
        <v>86</v>
      </c>
      <c r="F88" s="134"/>
      <c r="G88" s="116"/>
      <c r="H88" s="24">
        <f>IF(D88=0,0,IF(D88=1,13,IF(D88=2,26,IF(D88=3,39,IF(D88=4,52,IF(D88=5,65,IF(D88=6,78)))))))</f>
        <v>39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>
        <v>0</v>
      </c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>
        <v>1</v>
      </c>
      <c r="E90" s="168" t="s">
        <v>101</v>
      </c>
      <c r="F90" s="169"/>
      <c r="G90" s="119"/>
      <c r="H90" s="24">
        <f>IF(D90=0,0,IF(D90=1,8,IF(D90=2,16,IF(D90=3,24,IF(D90=4,32,IF(D90=5,40,IF(D90=6,48)))))))</f>
        <v>8</v>
      </c>
      <c r="I90" s="4"/>
      <c r="J90" s="4"/>
    </row>
    <row r="91" spans="1:10" ht="18.75">
      <c r="A91" s="71"/>
      <c r="B91" s="166"/>
      <c r="C91" s="167"/>
      <c r="D91" s="9">
        <v>0</v>
      </c>
      <c r="E91" s="133" t="s">
        <v>88</v>
      </c>
      <c r="F91" s="134"/>
      <c r="G91" s="116"/>
      <c r="H91" s="24">
        <f>IF(D91=0,0,IF(D91=1,5,IF(D91=2,10,IF(D91=3,15,IF(D91=4,20,IF(D91=5,25,IF(D91=6,30)))))))</f>
        <v>0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308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92:G92"/>
    <mergeCell ref="A89:A91"/>
    <mergeCell ref="B89:C91"/>
    <mergeCell ref="E89:G89"/>
    <mergeCell ref="E90:G90"/>
    <mergeCell ref="E91:G91"/>
    <mergeCell ref="A86:A88"/>
    <mergeCell ref="B86:C88"/>
    <mergeCell ref="E86:G86"/>
    <mergeCell ref="E87:G87"/>
    <mergeCell ref="E88:G88"/>
    <mergeCell ref="B82:C82"/>
    <mergeCell ref="E82:G82"/>
    <mergeCell ref="A83:A85"/>
    <mergeCell ref="B83:C85"/>
    <mergeCell ref="E83:G83"/>
    <mergeCell ref="E84:G84"/>
    <mergeCell ref="E85:G85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H45:H48"/>
    <mergeCell ref="D49:D51"/>
    <mergeCell ref="H49:H51"/>
    <mergeCell ref="E45:G45"/>
    <mergeCell ref="E46:G47"/>
    <mergeCell ref="E79:G79"/>
    <mergeCell ref="E76:G76"/>
    <mergeCell ref="E74:G74"/>
    <mergeCell ref="E75:G75"/>
    <mergeCell ref="E77:G77"/>
    <mergeCell ref="E78:G7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58:A60"/>
    <mergeCell ref="B52:C54"/>
    <mergeCell ref="B58:C60"/>
    <mergeCell ref="A52:A54"/>
    <mergeCell ref="A55:A57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E63:G63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E36:G36"/>
    <mergeCell ref="B37:C37"/>
    <mergeCell ref="B38:C38"/>
    <mergeCell ref="E38:G38"/>
    <mergeCell ref="B36:C36"/>
    <mergeCell ref="E37:G37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B41:C41"/>
    <mergeCell ref="D45:D48"/>
    <mergeCell ref="E67:G67"/>
    <mergeCell ref="B42:C42"/>
    <mergeCell ref="E42:G42"/>
    <mergeCell ref="B67:C69"/>
    <mergeCell ref="B61:C63"/>
    <mergeCell ref="E69:G69"/>
    <mergeCell ref="E65:G65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"/>
    </sheetView>
  </sheetViews>
  <sheetFormatPr defaultColWidth="9.00390625" defaultRowHeight="12.75"/>
  <cols>
    <col min="1" max="1" width="44.625" style="15" customWidth="1"/>
    <col min="2" max="2" width="8.875" style="7" customWidth="1"/>
    <col min="3" max="3" width="7.00390625" style="7" customWidth="1"/>
    <col min="4" max="4" width="12.375" style="7" customWidth="1"/>
    <col min="5" max="6" width="9.125" style="27" customWidth="1"/>
    <col min="7" max="7" width="26.625" style="27" customWidth="1"/>
    <col min="8" max="8" width="14.875" style="3" customWidth="1"/>
    <col min="9" max="16384" width="9.125" style="1" customWidth="1"/>
  </cols>
  <sheetData>
    <row r="1" spans="1:8" ht="18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ht="18">
      <c r="A2" s="65" t="s">
        <v>180</v>
      </c>
    </row>
    <row r="3" spans="1:8" ht="63">
      <c r="A3" s="23" t="s">
        <v>95</v>
      </c>
      <c r="B3" s="174" t="s">
        <v>96</v>
      </c>
      <c r="C3" s="175"/>
      <c r="D3" s="25" t="s">
        <v>92</v>
      </c>
      <c r="E3" s="174" t="s">
        <v>97</v>
      </c>
      <c r="F3" s="176"/>
      <c r="G3" s="175"/>
      <c r="H3" s="32" t="s">
        <v>98</v>
      </c>
    </row>
    <row r="4" spans="1:8" ht="18" customHeight="1">
      <c r="A4" s="22" t="s">
        <v>94</v>
      </c>
      <c r="B4" s="177"/>
      <c r="C4" s="178"/>
      <c r="D4" s="29"/>
      <c r="E4" s="179"/>
      <c r="F4" s="180"/>
      <c r="G4" s="181"/>
      <c r="H4" s="33"/>
    </row>
    <row r="5" spans="1:10" ht="13.5" customHeight="1">
      <c r="A5" s="104" t="s">
        <v>0</v>
      </c>
      <c r="B5" s="162" t="s">
        <v>27</v>
      </c>
      <c r="C5" s="163"/>
      <c r="D5" s="129">
        <v>6</v>
      </c>
      <c r="E5" s="117" t="s">
        <v>43</v>
      </c>
      <c r="F5" s="117"/>
      <c r="G5" s="117"/>
      <c r="H5" s="123">
        <f>IF(D5=0,0,IF(D5&lt;3,0,IF(D5&lt;10.1,10,IF(D5&lt;15.1,7,IF(D5&lt;20,4)))))</f>
        <v>10</v>
      </c>
      <c r="I5" s="4"/>
      <c r="J5" s="4"/>
    </row>
    <row r="6" spans="1:10" ht="12.75" customHeight="1">
      <c r="A6" s="105"/>
      <c r="B6" s="164"/>
      <c r="C6" s="165"/>
      <c r="D6" s="83"/>
      <c r="E6" s="117" t="s">
        <v>89</v>
      </c>
      <c r="F6" s="117"/>
      <c r="G6" s="117"/>
      <c r="H6" s="124"/>
      <c r="I6" s="4"/>
      <c r="J6" s="4"/>
    </row>
    <row r="7" spans="1:10" ht="3" customHeight="1">
      <c r="A7" s="105"/>
      <c r="B7" s="164"/>
      <c r="C7" s="165"/>
      <c r="D7" s="83"/>
      <c r="E7" s="118"/>
      <c r="F7" s="118"/>
      <c r="G7" s="118"/>
      <c r="H7" s="124"/>
      <c r="I7" s="4"/>
      <c r="J7" s="4"/>
    </row>
    <row r="8" spans="1:10" ht="12.75" customHeight="1">
      <c r="A8" s="106"/>
      <c r="B8" s="166"/>
      <c r="C8" s="167"/>
      <c r="D8" s="84"/>
      <c r="E8" s="168" t="s">
        <v>44</v>
      </c>
      <c r="F8" s="169"/>
      <c r="G8" s="119"/>
      <c r="H8" s="125"/>
      <c r="I8" s="4"/>
      <c r="J8" s="4"/>
    </row>
    <row r="9" spans="1:10" ht="15" customHeight="1">
      <c r="A9" s="104" t="s">
        <v>30</v>
      </c>
      <c r="B9" s="162" t="s">
        <v>29</v>
      </c>
      <c r="C9" s="163"/>
      <c r="D9" s="129">
        <v>55</v>
      </c>
      <c r="E9" s="117" t="s">
        <v>49</v>
      </c>
      <c r="F9" s="117"/>
      <c r="G9" s="118"/>
      <c r="H9" s="123">
        <f>IF(D9=0,0,IF(D9&lt;49.9,1,IF(D9=50,5,IF(D9&lt;80.1,5,IF(D9&gt;80.2,10)))))</f>
        <v>5</v>
      </c>
      <c r="I9" s="4"/>
      <c r="J9" s="4"/>
    </row>
    <row r="10" spans="1:10" ht="3.75" customHeight="1">
      <c r="A10" s="105"/>
      <c r="B10" s="164"/>
      <c r="C10" s="165"/>
      <c r="D10" s="83"/>
      <c r="E10" s="118"/>
      <c r="F10" s="118"/>
      <c r="G10" s="118"/>
      <c r="H10" s="124"/>
      <c r="I10" s="4"/>
      <c r="J10" s="4"/>
    </row>
    <row r="11" spans="1:10" ht="15.75" customHeight="1">
      <c r="A11" s="105"/>
      <c r="B11" s="164"/>
      <c r="C11" s="165"/>
      <c r="D11" s="83"/>
      <c r="E11" s="159" t="s">
        <v>50</v>
      </c>
      <c r="F11" s="160"/>
      <c r="G11" s="161"/>
      <c r="H11" s="124"/>
      <c r="I11" s="4"/>
      <c r="J11" s="4"/>
    </row>
    <row r="12" spans="1:10" ht="19.5" customHeight="1">
      <c r="A12" s="106"/>
      <c r="B12" s="166"/>
      <c r="C12" s="167"/>
      <c r="D12" s="84"/>
      <c r="E12" s="117" t="s">
        <v>24</v>
      </c>
      <c r="F12" s="117"/>
      <c r="G12" s="117"/>
      <c r="H12" s="125"/>
      <c r="I12" s="4"/>
      <c r="J12" s="4"/>
    </row>
    <row r="13" spans="1:10" ht="15" customHeight="1">
      <c r="A13" s="8" t="s">
        <v>1</v>
      </c>
      <c r="B13" s="120" t="s">
        <v>22</v>
      </c>
      <c r="C13" s="120"/>
      <c r="D13" s="17">
        <v>2</v>
      </c>
      <c r="E13" s="128" t="s">
        <v>28</v>
      </c>
      <c r="F13" s="128"/>
      <c r="G13" s="128"/>
      <c r="H13" s="24">
        <f>IF(D13=0,0,IF(D13=1,10,IF(D13=2,20,IF(D13=3,30,IF(D13=4,40)))))</f>
        <v>20</v>
      </c>
      <c r="I13" s="4"/>
      <c r="J13" s="4"/>
    </row>
    <row r="14" spans="1:10" ht="12.75" customHeight="1">
      <c r="A14" s="107" t="s">
        <v>132</v>
      </c>
      <c r="B14" s="120" t="s">
        <v>2</v>
      </c>
      <c r="C14" s="127"/>
      <c r="D14" s="129">
        <v>90</v>
      </c>
      <c r="E14" s="116" t="s">
        <v>23</v>
      </c>
      <c r="F14" s="117"/>
      <c r="G14" s="118"/>
      <c r="H14" s="140">
        <f>IF(D14=0,0,IF(D14&lt;80,5,IF(D14=80,5,IF(D14&gt;80.2,10))))</f>
        <v>10</v>
      </c>
      <c r="I14" s="4"/>
      <c r="J14" s="4"/>
    </row>
    <row r="15" spans="1:10" ht="4.5" customHeight="1">
      <c r="A15" s="107"/>
      <c r="B15" s="120"/>
      <c r="C15" s="127"/>
      <c r="D15" s="83"/>
      <c r="E15" s="119"/>
      <c r="F15" s="118"/>
      <c r="G15" s="118"/>
      <c r="H15" s="140"/>
      <c r="I15" s="4"/>
      <c r="J15" s="4"/>
    </row>
    <row r="16" spans="1:10" ht="15.75" customHeight="1">
      <c r="A16" s="107"/>
      <c r="B16" s="120"/>
      <c r="C16" s="127"/>
      <c r="D16" s="84"/>
      <c r="E16" s="116" t="s">
        <v>24</v>
      </c>
      <c r="F16" s="117"/>
      <c r="G16" s="117"/>
      <c r="H16" s="140"/>
      <c r="I16" s="4"/>
      <c r="J16" s="4"/>
    </row>
    <row r="17" spans="1:10" ht="24.75" customHeight="1">
      <c r="A17" s="8" t="s">
        <v>127</v>
      </c>
      <c r="B17" s="120" t="s">
        <v>126</v>
      </c>
      <c r="C17" s="120"/>
      <c r="D17" s="18">
        <v>100</v>
      </c>
      <c r="E17" s="128" t="s">
        <v>128</v>
      </c>
      <c r="F17" s="128"/>
      <c r="G17" s="128"/>
      <c r="H17" s="24">
        <f>IF(D17&lt;100,0,IF(D17=100,10))</f>
        <v>10</v>
      </c>
      <c r="I17" s="4"/>
      <c r="J17" s="4"/>
    </row>
    <row r="18" spans="1:10" ht="23.25" customHeight="1">
      <c r="A18" s="8" t="s">
        <v>129</v>
      </c>
      <c r="B18" s="120" t="s">
        <v>130</v>
      </c>
      <c r="C18" s="120"/>
      <c r="D18" s="9">
        <v>34</v>
      </c>
      <c r="E18" s="128" t="s">
        <v>131</v>
      </c>
      <c r="F18" s="128"/>
      <c r="G18" s="128"/>
      <c r="H18" s="24">
        <f>IF(D18=0,0,IF(D18&lt;50,1,IF(D18=50,5,IF(D18&lt;80,5,IF(D18=80,10,IF(D18&gt;80,10))))))</f>
        <v>1</v>
      </c>
      <c r="I18" s="4"/>
      <c r="J18" s="4"/>
    </row>
    <row r="19" spans="1:10" ht="24.75" customHeight="1">
      <c r="A19" s="19" t="s">
        <v>51</v>
      </c>
      <c r="B19" s="121" t="s">
        <v>154</v>
      </c>
      <c r="C19" s="122"/>
      <c r="D19" s="50">
        <f>D20+D28+D32+D36</f>
        <v>85</v>
      </c>
      <c r="E19" s="158"/>
      <c r="F19" s="158"/>
      <c r="G19" s="158"/>
      <c r="H19" s="123">
        <f>D19</f>
        <v>85</v>
      </c>
      <c r="I19" s="4"/>
      <c r="J19" s="4"/>
    </row>
    <row r="20" spans="1:10" ht="36" customHeight="1">
      <c r="A20" s="12" t="s">
        <v>149</v>
      </c>
      <c r="B20" s="114" t="s">
        <v>150</v>
      </c>
      <c r="C20" s="115"/>
      <c r="D20" s="28">
        <f>D21+D23+D22+D24+D25+D26+D27</f>
        <v>24</v>
      </c>
      <c r="E20" s="47"/>
      <c r="F20" s="48"/>
      <c r="G20" s="49"/>
      <c r="H20" s="124"/>
      <c r="I20" s="4"/>
      <c r="J20" s="4"/>
    </row>
    <row r="21" spans="1:10" s="2" customFormat="1" ht="15" customHeight="1">
      <c r="A21" s="36" t="s">
        <v>58</v>
      </c>
      <c r="B21" s="120" t="s">
        <v>59</v>
      </c>
      <c r="C21" s="126"/>
      <c r="D21" s="11">
        <v>14</v>
      </c>
      <c r="E21" s="149" t="s">
        <v>103</v>
      </c>
      <c r="F21" s="150"/>
      <c r="G21" s="151"/>
      <c r="H21" s="124"/>
      <c r="I21" s="4"/>
      <c r="J21" s="4"/>
    </row>
    <row r="22" spans="1:10" ht="15" customHeight="1">
      <c r="A22" s="36" t="s">
        <v>45</v>
      </c>
      <c r="B22" s="112" t="s">
        <v>26</v>
      </c>
      <c r="C22" s="113"/>
      <c r="D22" s="10">
        <v>1</v>
      </c>
      <c r="E22" s="152"/>
      <c r="F22" s="153"/>
      <c r="G22" s="154"/>
      <c r="H22" s="124"/>
      <c r="I22" s="4"/>
      <c r="J22" s="4"/>
    </row>
    <row r="23" spans="1:10" ht="15" customHeight="1">
      <c r="A23" s="36" t="s">
        <v>7</v>
      </c>
      <c r="B23" s="112" t="s">
        <v>40</v>
      </c>
      <c r="C23" s="113"/>
      <c r="D23" s="10">
        <v>2</v>
      </c>
      <c r="E23" s="152"/>
      <c r="F23" s="153"/>
      <c r="G23" s="154"/>
      <c r="H23" s="124"/>
      <c r="I23" s="4"/>
      <c r="J23" s="4"/>
    </row>
    <row r="24" spans="1:10" ht="14.25" customHeight="1">
      <c r="A24" s="36" t="s">
        <v>8</v>
      </c>
      <c r="B24" s="112" t="s">
        <v>40</v>
      </c>
      <c r="C24" s="113"/>
      <c r="D24" s="10">
        <v>1</v>
      </c>
      <c r="E24" s="152"/>
      <c r="F24" s="153"/>
      <c r="G24" s="154"/>
      <c r="H24" s="124"/>
      <c r="I24" s="4"/>
      <c r="J24" s="4"/>
    </row>
    <row r="25" spans="1:10" ht="12" customHeight="1">
      <c r="A25" s="36" t="s">
        <v>9</v>
      </c>
      <c r="B25" s="112" t="s">
        <v>40</v>
      </c>
      <c r="C25" s="113"/>
      <c r="D25" s="10">
        <v>2</v>
      </c>
      <c r="E25" s="152"/>
      <c r="F25" s="153"/>
      <c r="G25" s="154"/>
      <c r="H25" s="124"/>
      <c r="I25" s="4"/>
      <c r="J25" s="4"/>
    </row>
    <row r="26" spans="1:10" ht="16.5" customHeight="1">
      <c r="A26" s="36" t="s">
        <v>10</v>
      </c>
      <c r="B26" s="112" t="s">
        <v>40</v>
      </c>
      <c r="C26" s="113"/>
      <c r="D26" s="10">
        <v>2</v>
      </c>
      <c r="E26" s="152"/>
      <c r="F26" s="153"/>
      <c r="G26" s="154"/>
      <c r="H26" s="124"/>
      <c r="I26" s="4"/>
      <c r="J26" s="4"/>
    </row>
    <row r="27" spans="1:10" ht="15.75" customHeight="1">
      <c r="A27" s="36" t="s">
        <v>11</v>
      </c>
      <c r="B27" s="112" t="s">
        <v>40</v>
      </c>
      <c r="C27" s="113"/>
      <c r="D27" s="10">
        <v>2</v>
      </c>
      <c r="E27" s="155"/>
      <c r="F27" s="156"/>
      <c r="G27" s="157"/>
      <c r="H27" s="124"/>
      <c r="I27" s="4"/>
      <c r="J27" s="4"/>
    </row>
    <row r="28" spans="1:10" s="2" customFormat="1" ht="49.5" customHeight="1">
      <c r="A28" s="12" t="s">
        <v>4</v>
      </c>
      <c r="B28" s="131" t="s">
        <v>145</v>
      </c>
      <c r="C28" s="132"/>
      <c r="D28" s="28">
        <f>D29+D30+D31</f>
        <v>5</v>
      </c>
      <c r="E28" s="117" t="s">
        <v>3</v>
      </c>
      <c r="F28" s="117"/>
      <c r="G28" s="128"/>
      <c r="H28" s="124"/>
      <c r="I28" s="4"/>
      <c r="J28" s="4"/>
    </row>
    <row r="29" spans="1:10" ht="19.5" customHeight="1">
      <c r="A29" s="37" t="s">
        <v>21</v>
      </c>
      <c r="B29" s="112" t="s">
        <v>26</v>
      </c>
      <c r="C29" s="113"/>
      <c r="D29" s="10">
        <v>1</v>
      </c>
      <c r="E29" s="117" t="s">
        <v>31</v>
      </c>
      <c r="F29" s="117"/>
      <c r="G29" s="128"/>
      <c r="H29" s="124"/>
      <c r="I29" s="4"/>
      <c r="J29" s="4"/>
    </row>
    <row r="30" spans="1:10" ht="18.75" customHeight="1">
      <c r="A30" s="37" t="s">
        <v>142</v>
      </c>
      <c r="B30" s="112" t="s">
        <v>141</v>
      </c>
      <c r="C30" s="113"/>
      <c r="D30" s="10">
        <v>2</v>
      </c>
      <c r="E30" s="117" t="s">
        <v>143</v>
      </c>
      <c r="F30" s="117"/>
      <c r="G30" s="128"/>
      <c r="H30" s="124"/>
      <c r="I30" s="4"/>
      <c r="J30" s="4"/>
    </row>
    <row r="31" spans="1:10" ht="18.75" customHeight="1">
      <c r="A31" s="37" t="s">
        <v>140</v>
      </c>
      <c r="B31" s="112" t="s">
        <v>141</v>
      </c>
      <c r="C31" s="113"/>
      <c r="D31" s="10">
        <v>2</v>
      </c>
      <c r="E31" s="117" t="s">
        <v>144</v>
      </c>
      <c r="F31" s="117"/>
      <c r="G31" s="128"/>
      <c r="H31" s="124"/>
      <c r="I31" s="4"/>
      <c r="J31" s="4"/>
    </row>
    <row r="32" spans="1:10" s="2" customFormat="1" ht="56.25" customHeight="1">
      <c r="A32" s="12" t="s">
        <v>5</v>
      </c>
      <c r="B32" s="131" t="s">
        <v>147</v>
      </c>
      <c r="C32" s="132"/>
      <c r="D32" s="28">
        <f>D33+D34+D35</f>
        <v>12</v>
      </c>
      <c r="E32" s="117" t="s">
        <v>6</v>
      </c>
      <c r="F32" s="117"/>
      <c r="G32" s="128"/>
      <c r="H32" s="124"/>
      <c r="I32" s="4"/>
      <c r="J32" s="4"/>
    </row>
    <row r="33" spans="1:10" ht="40.5" customHeight="1">
      <c r="A33" s="37" t="s">
        <v>138</v>
      </c>
      <c r="B33" s="112" t="s">
        <v>146</v>
      </c>
      <c r="C33" s="113"/>
      <c r="D33" s="10">
        <v>10</v>
      </c>
      <c r="E33" s="117" t="s">
        <v>139</v>
      </c>
      <c r="F33" s="117"/>
      <c r="G33" s="128"/>
      <c r="H33" s="124"/>
      <c r="I33" s="4"/>
      <c r="J33" s="4"/>
    </row>
    <row r="34" spans="1:10" ht="18.75" customHeight="1">
      <c r="A34" s="37" t="s">
        <v>12</v>
      </c>
      <c r="B34" s="112" t="s">
        <v>41</v>
      </c>
      <c r="C34" s="113"/>
      <c r="D34" s="10">
        <v>1</v>
      </c>
      <c r="E34" s="148" t="s">
        <v>32</v>
      </c>
      <c r="F34" s="148"/>
      <c r="G34" s="148"/>
      <c r="H34" s="124"/>
      <c r="I34" s="4"/>
      <c r="J34" s="4"/>
    </row>
    <row r="35" spans="1:10" ht="18.75" customHeight="1">
      <c r="A35" s="37" t="s">
        <v>13</v>
      </c>
      <c r="B35" s="112" t="s">
        <v>41</v>
      </c>
      <c r="C35" s="113"/>
      <c r="D35" s="10">
        <v>1</v>
      </c>
      <c r="E35" s="148" t="s">
        <v>33</v>
      </c>
      <c r="F35" s="148"/>
      <c r="G35" s="148"/>
      <c r="H35" s="124"/>
      <c r="I35" s="4"/>
      <c r="J35" s="4"/>
    </row>
    <row r="36" spans="1:10" s="2" customFormat="1" ht="94.5" customHeight="1">
      <c r="A36" s="12" t="s">
        <v>25</v>
      </c>
      <c r="B36" s="131" t="s">
        <v>153</v>
      </c>
      <c r="C36" s="132"/>
      <c r="D36" s="28">
        <f>D37+D38+D39+D40+D41+D42+D43</f>
        <v>44</v>
      </c>
      <c r="E36" s="117" t="s">
        <v>104</v>
      </c>
      <c r="F36" s="117"/>
      <c r="G36" s="117"/>
      <c r="H36" s="124"/>
      <c r="I36" s="4"/>
      <c r="J36" s="4"/>
    </row>
    <row r="37" spans="1:10" s="2" customFormat="1" ht="23.25" customHeight="1">
      <c r="A37" s="37" t="s">
        <v>14</v>
      </c>
      <c r="B37" s="112" t="s">
        <v>67</v>
      </c>
      <c r="C37" s="113"/>
      <c r="D37" s="10">
        <v>4</v>
      </c>
      <c r="E37" s="117" t="s">
        <v>34</v>
      </c>
      <c r="F37" s="117"/>
      <c r="G37" s="117"/>
      <c r="H37" s="124"/>
      <c r="I37" s="4"/>
      <c r="J37" s="4"/>
    </row>
    <row r="38" spans="1:10" s="2" customFormat="1" ht="24" customHeight="1">
      <c r="A38" s="37" t="s">
        <v>15</v>
      </c>
      <c r="B38" s="112" t="s">
        <v>67</v>
      </c>
      <c r="C38" s="113"/>
      <c r="D38" s="10">
        <v>4</v>
      </c>
      <c r="E38" s="117" t="s">
        <v>35</v>
      </c>
      <c r="F38" s="117"/>
      <c r="G38" s="117"/>
      <c r="H38" s="124"/>
      <c r="I38" s="4"/>
      <c r="J38" s="4"/>
    </row>
    <row r="39" spans="1:10" s="2" customFormat="1" ht="26.25" customHeight="1">
      <c r="A39" s="37" t="s">
        <v>16</v>
      </c>
      <c r="B39" s="112" t="s">
        <v>67</v>
      </c>
      <c r="C39" s="113"/>
      <c r="D39" s="10">
        <v>3</v>
      </c>
      <c r="E39" s="117" t="s">
        <v>36</v>
      </c>
      <c r="F39" s="117"/>
      <c r="G39" s="117"/>
      <c r="H39" s="124"/>
      <c r="I39" s="4"/>
      <c r="J39" s="4"/>
    </row>
    <row r="40" spans="1:10" ht="28.5" customHeight="1">
      <c r="A40" s="37" t="s">
        <v>17</v>
      </c>
      <c r="B40" s="112" t="s">
        <v>148</v>
      </c>
      <c r="C40" s="113"/>
      <c r="D40" s="10">
        <v>10</v>
      </c>
      <c r="E40" s="117" t="s">
        <v>37</v>
      </c>
      <c r="F40" s="117"/>
      <c r="G40" s="117"/>
      <c r="H40" s="124"/>
      <c r="I40" s="4"/>
      <c r="J40" s="4"/>
    </row>
    <row r="41" spans="1:10" ht="39" customHeight="1">
      <c r="A41" s="37" t="s">
        <v>18</v>
      </c>
      <c r="B41" s="112" t="s">
        <v>148</v>
      </c>
      <c r="C41" s="113"/>
      <c r="D41" s="10">
        <v>6</v>
      </c>
      <c r="E41" s="117" t="s">
        <v>38</v>
      </c>
      <c r="F41" s="117"/>
      <c r="G41" s="117"/>
      <c r="H41" s="124"/>
      <c r="I41" s="4"/>
      <c r="J41" s="4"/>
    </row>
    <row r="42" spans="1:10" ht="67.5" customHeight="1">
      <c r="A42" s="37" t="s">
        <v>19</v>
      </c>
      <c r="B42" s="112" t="s">
        <v>148</v>
      </c>
      <c r="C42" s="113"/>
      <c r="D42" s="10">
        <v>9</v>
      </c>
      <c r="E42" s="117" t="s">
        <v>105</v>
      </c>
      <c r="F42" s="117"/>
      <c r="G42" s="117"/>
      <c r="H42" s="124"/>
      <c r="I42" s="4"/>
      <c r="J42" s="4"/>
    </row>
    <row r="43" spans="1:10" ht="22.5" customHeight="1">
      <c r="A43" s="37" t="s">
        <v>20</v>
      </c>
      <c r="B43" s="112" t="s">
        <v>57</v>
      </c>
      <c r="C43" s="113"/>
      <c r="D43" s="10">
        <v>8</v>
      </c>
      <c r="E43" s="117" t="s">
        <v>39</v>
      </c>
      <c r="F43" s="117"/>
      <c r="G43" s="117"/>
      <c r="H43" s="125"/>
      <c r="I43" s="4"/>
      <c r="J43" s="4"/>
    </row>
    <row r="44" spans="1:10" ht="22.5" customHeight="1">
      <c r="A44" s="20" t="s">
        <v>71</v>
      </c>
      <c r="B44" s="135"/>
      <c r="C44" s="136"/>
      <c r="D44" s="30"/>
      <c r="E44" s="137"/>
      <c r="F44" s="138"/>
      <c r="G44" s="139"/>
      <c r="H44" s="24"/>
      <c r="I44" s="4"/>
      <c r="J44" s="4"/>
    </row>
    <row r="45" spans="1:10" ht="22.5" customHeight="1">
      <c r="A45" s="69" t="s">
        <v>69</v>
      </c>
      <c r="B45" s="162" t="s">
        <v>2</v>
      </c>
      <c r="C45" s="163"/>
      <c r="D45" s="129">
        <v>63</v>
      </c>
      <c r="E45" s="133" t="s">
        <v>72</v>
      </c>
      <c r="F45" s="134"/>
      <c r="G45" s="116"/>
      <c r="H45" s="123">
        <f>IF(D45=0,0,IF(D45&lt;30,3,IF(D45=30,5,IF(D45&lt;60,5,IF(D45=60,5,IF(D45&gt;60.1,10))))))</f>
        <v>10</v>
      </c>
      <c r="I45" s="4"/>
      <c r="J45" s="4"/>
    </row>
    <row r="46" spans="1:10" ht="12.75" customHeight="1">
      <c r="A46" s="70"/>
      <c r="B46" s="164"/>
      <c r="C46" s="165"/>
      <c r="D46" s="83"/>
      <c r="E46" s="117" t="s">
        <v>73</v>
      </c>
      <c r="F46" s="117"/>
      <c r="G46" s="118"/>
      <c r="H46" s="124"/>
      <c r="I46" s="4"/>
      <c r="J46" s="4"/>
    </row>
    <row r="47" spans="1:10" ht="7.5" customHeight="1">
      <c r="A47" s="70"/>
      <c r="B47" s="164"/>
      <c r="C47" s="165"/>
      <c r="D47" s="83"/>
      <c r="E47" s="118"/>
      <c r="F47" s="118"/>
      <c r="G47" s="118"/>
      <c r="H47" s="124"/>
      <c r="I47" s="4"/>
      <c r="J47" s="4"/>
    </row>
    <row r="48" spans="1:10" ht="18" customHeight="1">
      <c r="A48" s="71"/>
      <c r="B48" s="166"/>
      <c r="C48" s="167"/>
      <c r="D48" s="84"/>
      <c r="E48" s="117" t="s">
        <v>74</v>
      </c>
      <c r="F48" s="117"/>
      <c r="G48" s="117"/>
      <c r="H48" s="125"/>
      <c r="I48" s="4"/>
      <c r="J48" s="4"/>
    </row>
    <row r="49" spans="1:10" ht="18" customHeight="1">
      <c r="A49" s="99" t="s">
        <v>133</v>
      </c>
      <c r="B49" s="120" t="s">
        <v>2</v>
      </c>
      <c r="C49" s="120"/>
      <c r="D49" s="129">
        <v>9</v>
      </c>
      <c r="E49" s="133" t="s">
        <v>134</v>
      </c>
      <c r="F49" s="134"/>
      <c r="G49" s="116"/>
      <c r="H49" s="123">
        <f>IF(D49=0,0,IF(D49&lt;10,3,IF(D49=10,5,IF(D49&lt;30,5,IF(D49=30,5,IF(D49&gt;30.1,10))))))</f>
        <v>3</v>
      </c>
      <c r="I49" s="4"/>
      <c r="J49" s="4"/>
    </row>
    <row r="50" spans="1:10" ht="18" customHeight="1">
      <c r="A50" s="100"/>
      <c r="B50" s="120"/>
      <c r="C50" s="120"/>
      <c r="D50" s="83"/>
      <c r="E50" s="133" t="s">
        <v>135</v>
      </c>
      <c r="F50" s="134"/>
      <c r="G50" s="116"/>
      <c r="H50" s="124"/>
      <c r="I50" s="4"/>
      <c r="J50" s="4"/>
    </row>
    <row r="51" spans="1:10" ht="18" customHeight="1">
      <c r="A51" s="101"/>
      <c r="B51" s="120"/>
      <c r="C51" s="120"/>
      <c r="D51" s="84"/>
      <c r="E51" s="117" t="s">
        <v>136</v>
      </c>
      <c r="F51" s="117"/>
      <c r="G51" s="117"/>
      <c r="H51" s="125"/>
      <c r="I51" s="4"/>
      <c r="J51" s="4"/>
    </row>
    <row r="52" spans="1:10" ht="12.75" customHeight="1">
      <c r="A52" s="102" t="s">
        <v>52</v>
      </c>
      <c r="B52" s="120" t="s">
        <v>2</v>
      </c>
      <c r="C52" s="120"/>
      <c r="D52" s="129">
        <v>50</v>
      </c>
      <c r="E52" s="117" t="s">
        <v>23</v>
      </c>
      <c r="F52" s="117"/>
      <c r="G52" s="118"/>
      <c r="H52" s="140">
        <f>IF(D52=0,0,IF(D52&lt;80,5,IF(D52=80,5,IF(D52&gt;80.2,10))))</f>
        <v>5</v>
      </c>
      <c r="I52" s="4"/>
      <c r="J52" s="4"/>
    </row>
    <row r="53" spans="1:10" ht="12.75" customHeight="1">
      <c r="A53" s="102"/>
      <c r="B53" s="120"/>
      <c r="C53" s="120"/>
      <c r="D53" s="83"/>
      <c r="E53" s="118"/>
      <c r="F53" s="118"/>
      <c r="G53" s="118"/>
      <c r="H53" s="140"/>
      <c r="I53" s="4"/>
      <c r="J53" s="4"/>
    </row>
    <row r="54" spans="1:10" ht="23.25" customHeight="1">
      <c r="A54" s="102"/>
      <c r="B54" s="120"/>
      <c r="C54" s="120"/>
      <c r="D54" s="84"/>
      <c r="E54" s="117" t="s">
        <v>24</v>
      </c>
      <c r="F54" s="117"/>
      <c r="G54" s="117"/>
      <c r="H54" s="140"/>
      <c r="I54" s="4"/>
      <c r="J54" s="4"/>
    </row>
    <row r="55" spans="1:10" ht="16.5" customHeight="1">
      <c r="A55" s="102" t="s">
        <v>53</v>
      </c>
      <c r="B55" s="120" t="s">
        <v>2</v>
      </c>
      <c r="C55" s="113"/>
      <c r="D55" s="170">
        <v>43</v>
      </c>
      <c r="E55" s="128" t="s">
        <v>54</v>
      </c>
      <c r="F55" s="128"/>
      <c r="G55" s="144"/>
      <c r="H55" s="140">
        <f>IF(D55=0,0,IF(D55&lt;10,3,IF(D55=10,5,IF(D55&lt;20,5,IF(D55=20,5,IF(D55&gt;20.1,10))))))</f>
        <v>10</v>
      </c>
      <c r="I55" s="4"/>
      <c r="J55" s="4"/>
    </row>
    <row r="56" spans="1:10" ht="15" customHeight="1">
      <c r="A56" s="102"/>
      <c r="B56" s="120"/>
      <c r="C56" s="113"/>
      <c r="D56" s="171"/>
      <c r="E56" s="145" t="s">
        <v>55</v>
      </c>
      <c r="F56" s="146"/>
      <c r="G56" s="147"/>
      <c r="H56" s="140"/>
      <c r="I56" s="4"/>
      <c r="J56" s="4"/>
    </row>
    <row r="57" spans="1:10" ht="15.75" customHeight="1">
      <c r="A57" s="103"/>
      <c r="B57" s="113"/>
      <c r="C57" s="113"/>
      <c r="D57" s="172"/>
      <c r="E57" s="117" t="s">
        <v>56</v>
      </c>
      <c r="F57" s="117"/>
      <c r="G57" s="117"/>
      <c r="H57" s="140"/>
      <c r="I57" s="4"/>
      <c r="J57" s="4"/>
    </row>
    <row r="58" spans="1:10" ht="12.75" customHeight="1">
      <c r="A58" s="102" t="s">
        <v>46</v>
      </c>
      <c r="B58" s="120" t="s">
        <v>2</v>
      </c>
      <c r="C58" s="120"/>
      <c r="D58" s="129">
        <v>8</v>
      </c>
      <c r="E58" s="117" t="s">
        <v>47</v>
      </c>
      <c r="F58" s="117"/>
      <c r="G58" s="117"/>
      <c r="H58" s="140">
        <f>IF(D58=0,0,IF(D58&lt;10,5,IF(D58=10,5,IF(D58&gt;10.2,10))))</f>
        <v>5</v>
      </c>
      <c r="I58" s="4"/>
      <c r="J58" s="4"/>
    </row>
    <row r="59" spans="1:10" ht="8.25" customHeight="1">
      <c r="A59" s="103"/>
      <c r="B59" s="120"/>
      <c r="C59" s="120"/>
      <c r="D59" s="83"/>
      <c r="E59" s="117"/>
      <c r="F59" s="117"/>
      <c r="G59" s="117"/>
      <c r="H59" s="140"/>
      <c r="I59" s="4"/>
      <c r="J59" s="4"/>
    </row>
    <row r="60" spans="1:10" ht="15.75" customHeight="1">
      <c r="A60" s="103"/>
      <c r="B60" s="120"/>
      <c r="C60" s="120"/>
      <c r="D60" s="84"/>
      <c r="E60" s="117" t="s">
        <v>48</v>
      </c>
      <c r="F60" s="117"/>
      <c r="G60" s="117"/>
      <c r="H60" s="140"/>
      <c r="I60" s="4"/>
      <c r="J60" s="4"/>
    </row>
    <row r="61" spans="1:10" ht="20.25" customHeight="1">
      <c r="A61" s="96" t="s">
        <v>60</v>
      </c>
      <c r="B61" s="162" t="s">
        <v>2</v>
      </c>
      <c r="C61" s="163"/>
      <c r="D61" s="129">
        <v>43</v>
      </c>
      <c r="E61" s="133" t="s">
        <v>61</v>
      </c>
      <c r="F61" s="134"/>
      <c r="G61" s="116"/>
      <c r="H61" s="123">
        <f>IF(D61=0,0,IF(D61&lt;5,1,IF(D61=5,5,IF(D61&lt;10,5,IF(D61=10,5,IF(D61&gt;10.1,10))))))</f>
        <v>10</v>
      </c>
      <c r="I61" s="4"/>
      <c r="J61" s="4"/>
    </row>
    <row r="62" spans="1:10" ht="21" customHeight="1">
      <c r="A62" s="97"/>
      <c r="B62" s="164"/>
      <c r="C62" s="165"/>
      <c r="D62" s="83"/>
      <c r="E62" s="133" t="s">
        <v>62</v>
      </c>
      <c r="F62" s="134"/>
      <c r="G62" s="116"/>
      <c r="H62" s="124"/>
      <c r="I62" s="4"/>
      <c r="J62" s="4"/>
    </row>
    <row r="63" spans="1:10" ht="19.5" customHeight="1">
      <c r="A63" s="98"/>
      <c r="B63" s="166"/>
      <c r="C63" s="167"/>
      <c r="D63" s="84"/>
      <c r="E63" s="133" t="s">
        <v>63</v>
      </c>
      <c r="F63" s="134"/>
      <c r="G63" s="116"/>
      <c r="H63" s="125"/>
      <c r="I63" s="4"/>
      <c r="J63" s="4"/>
    </row>
    <row r="64" spans="1:10" ht="18.75" customHeight="1">
      <c r="A64" s="96" t="s">
        <v>64</v>
      </c>
      <c r="B64" s="162" t="s">
        <v>2</v>
      </c>
      <c r="C64" s="163"/>
      <c r="D64" s="129">
        <v>20</v>
      </c>
      <c r="E64" s="133" t="s">
        <v>91</v>
      </c>
      <c r="F64" s="134"/>
      <c r="G64" s="116"/>
      <c r="H64" s="123">
        <f>IF(D64=0,0,IF(D64&lt;10,2,IF(D64=10,5,IF(D64&lt;20,5,IF(D64=20,5,IF(D64&gt;20.1,10))))))</f>
        <v>5</v>
      </c>
      <c r="I64" s="4"/>
      <c r="J64" s="4"/>
    </row>
    <row r="65" spans="1:10" ht="18" customHeight="1">
      <c r="A65" s="97"/>
      <c r="B65" s="164"/>
      <c r="C65" s="165"/>
      <c r="D65" s="83"/>
      <c r="E65" s="133" t="s">
        <v>65</v>
      </c>
      <c r="F65" s="134"/>
      <c r="G65" s="116"/>
      <c r="H65" s="124"/>
      <c r="I65" s="4"/>
      <c r="J65" s="4"/>
    </row>
    <row r="66" spans="1:10" ht="18" customHeight="1">
      <c r="A66" s="98"/>
      <c r="B66" s="166"/>
      <c r="C66" s="167"/>
      <c r="D66" s="84"/>
      <c r="E66" s="133" t="s">
        <v>56</v>
      </c>
      <c r="F66" s="134"/>
      <c r="G66" s="116"/>
      <c r="H66" s="125"/>
      <c r="I66" s="4"/>
      <c r="J66" s="4"/>
    </row>
    <row r="67" spans="1:10" ht="22.5" customHeight="1">
      <c r="A67" s="96" t="s">
        <v>137</v>
      </c>
      <c r="B67" s="162" t="s">
        <v>93</v>
      </c>
      <c r="C67" s="163"/>
      <c r="D67" s="9">
        <v>1</v>
      </c>
      <c r="E67" s="133" t="s">
        <v>90</v>
      </c>
      <c r="F67" s="134"/>
      <c r="G67" s="116"/>
      <c r="H67" s="24">
        <f>IF(D67=0,0,IF(D67=1,-10,IF(D67=2,-20,IF(D67=3,-30,IF(D67=4,-40)))))</f>
        <v>-10</v>
      </c>
      <c r="I67" s="4"/>
      <c r="J67" s="4"/>
    </row>
    <row r="68" spans="1:10" ht="23.25" customHeight="1">
      <c r="A68" s="97"/>
      <c r="B68" s="164"/>
      <c r="C68" s="165"/>
      <c r="D68" s="9"/>
      <c r="E68" s="133" t="s">
        <v>75</v>
      </c>
      <c r="F68" s="134"/>
      <c r="G68" s="116"/>
      <c r="H68" s="24">
        <f>IF(D68=0,0,IF(D68=1,3,IF(D68=2,6,IF(D68=3,9,IF(D68=4,12)))))</f>
        <v>0</v>
      </c>
      <c r="I68" s="4"/>
      <c r="J68" s="4"/>
    </row>
    <row r="69" spans="1:10" ht="18.75" customHeight="1">
      <c r="A69" s="98"/>
      <c r="B69" s="166"/>
      <c r="C69" s="167"/>
      <c r="D69" s="9">
        <v>2</v>
      </c>
      <c r="E69" s="133" t="s">
        <v>76</v>
      </c>
      <c r="F69" s="134"/>
      <c r="G69" s="116"/>
      <c r="H69" s="24">
        <f>IF(D69=0,0,IF(D69=1,10,IF(D69=2,20,IF(D69=3,30,IF(D69=4,40)))))</f>
        <v>20</v>
      </c>
      <c r="I69" s="4"/>
      <c r="J69" s="4"/>
    </row>
    <row r="70" spans="1:10" ht="90.75" customHeight="1">
      <c r="A70" s="13" t="s">
        <v>156</v>
      </c>
      <c r="B70" s="127" t="s">
        <v>152</v>
      </c>
      <c r="C70" s="130"/>
      <c r="D70" s="16">
        <v>12</v>
      </c>
      <c r="E70" s="141" t="s">
        <v>151</v>
      </c>
      <c r="F70" s="142"/>
      <c r="G70" s="143"/>
      <c r="H70" s="24">
        <f>D70</f>
        <v>12</v>
      </c>
      <c r="I70" s="4"/>
      <c r="J70" s="4"/>
    </row>
    <row r="71" spans="1:10" ht="30.75" customHeight="1">
      <c r="A71" s="13" t="s">
        <v>66</v>
      </c>
      <c r="B71" s="127" t="s">
        <v>67</v>
      </c>
      <c r="C71" s="130"/>
      <c r="D71" s="16">
        <v>3</v>
      </c>
      <c r="E71" s="133" t="s">
        <v>70</v>
      </c>
      <c r="F71" s="134"/>
      <c r="G71" s="116"/>
      <c r="H71" s="24">
        <f>IF(D71=0,0,IF(D71=1,5,IF(D71=2,10,IF(D71=3,15,IF(D71=4,20)))))</f>
        <v>15</v>
      </c>
      <c r="I71" s="4"/>
      <c r="J71" s="4"/>
    </row>
    <row r="72" spans="1:10" ht="17.25" customHeight="1">
      <c r="A72" s="21" t="s">
        <v>68</v>
      </c>
      <c r="B72" s="135"/>
      <c r="C72" s="136"/>
      <c r="D72" s="31"/>
      <c r="E72" s="137"/>
      <c r="F72" s="138"/>
      <c r="G72" s="139"/>
      <c r="H72" s="24"/>
      <c r="I72" s="4"/>
      <c r="J72" s="4"/>
    </row>
    <row r="73" spans="1:10" ht="17.25" customHeight="1">
      <c r="A73" s="69" t="s">
        <v>79</v>
      </c>
      <c r="B73" s="162" t="s">
        <v>77</v>
      </c>
      <c r="C73" s="163"/>
      <c r="D73" s="9">
        <v>0</v>
      </c>
      <c r="E73" s="173" t="s">
        <v>84</v>
      </c>
      <c r="F73" s="173"/>
      <c r="G73" s="173"/>
      <c r="H73" s="24">
        <f>IF(D73=0,0,IF(D73=1,20,IF(D73=2,40,IF(D73=3,60,IF(D73=4,80,IF(D73=5,100,IF(D73=6,120)))))))</f>
        <v>0</v>
      </c>
      <c r="I73" s="4"/>
      <c r="J73" s="4"/>
    </row>
    <row r="74" spans="1:10" ht="17.25" customHeight="1">
      <c r="A74" s="70"/>
      <c r="B74" s="164"/>
      <c r="C74" s="165"/>
      <c r="D74" s="9">
        <v>0</v>
      </c>
      <c r="E74" s="168" t="s">
        <v>99</v>
      </c>
      <c r="F74" s="169"/>
      <c r="G74" s="119"/>
      <c r="H74" s="24">
        <f>IF(D74=0,0,IF(D74=1,18,IF(D74=2,36,IF(D74=3,54,IF(D74=4,72,IF(D74=5,90,IF(D74=6,108)))))))</f>
        <v>0</v>
      </c>
      <c r="I74" s="4"/>
      <c r="J74" s="4"/>
    </row>
    <row r="75" spans="1:10" ht="17.25" customHeight="1">
      <c r="A75" s="71"/>
      <c r="B75" s="166"/>
      <c r="C75" s="167"/>
      <c r="D75" s="9">
        <v>0</v>
      </c>
      <c r="E75" s="133" t="s">
        <v>78</v>
      </c>
      <c r="F75" s="134"/>
      <c r="G75" s="116"/>
      <c r="H75" s="24">
        <f>IF(D75=0,0,IF(D75=1,15,IF(D75=2,30,IF(D75=3,45,IF(D75=4,60,IF(D75=5,75,IF(D75=6,90)))))))</f>
        <v>0</v>
      </c>
      <c r="I75" s="4"/>
      <c r="J75" s="4"/>
    </row>
    <row r="76" spans="1:10" ht="17.25" customHeight="1">
      <c r="A76" s="69" t="s">
        <v>80</v>
      </c>
      <c r="B76" s="162" t="s">
        <v>82</v>
      </c>
      <c r="C76" s="163"/>
      <c r="D76" s="9">
        <v>0</v>
      </c>
      <c r="E76" s="155" t="s">
        <v>85</v>
      </c>
      <c r="F76" s="156"/>
      <c r="G76" s="157"/>
      <c r="H76" s="24">
        <f>IF(D76=0,0,IF(D76=1,17,IF(D76=2,34,IF(D76=3,51,IF(D76=4,68,IF(D76=5,85,IF(D76=6,102)))))))</f>
        <v>0</v>
      </c>
      <c r="I76" s="4"/>
      <c r="J76" s="4"/>
    </row>
    <row r="77" spans="1:10" ht="17.25" customHeight="1">
      <c r="A77" s="70"/>
      <c r="B77" s="164"/>
      <c r="C77" s="165"/>
      <c r="D77" s="9">
        <v>0</v>
      </c>
      <c r="E77" s="168" t="s">
        <v>100</v>
      </c>
      <c r="F77" s="169"/>
      <c r="G77" s="119"/>
      <c r="H77" s="24">
        <f>IF(D77=0,0,IF(D77=1,15,IF(D77=2,30,IF(D77=3,45,IF(D77=4,60,IF(D77=5,75,IF(D77+H61=6,90)))))))</f>
        <v>0</v>
      </c>
      <c r="I77" s="4"/>
      <c r="J77" s="4"/>
    </row>
    <row r="78" spans="1:10" ht="17.25" customHeight="1">
      <c r="A78" s="71"/>
      <c r="B78" s="166"/>
      <c r="C78" s="167"/>
      <c r="D78" s="9">
        <v>0</v>
      </c>
      <c r="E78" s="133" t="s">
        <v>86</v>
      </c>
      <c r="F78" s="134"/>
      <c r="G78" s="116"/>
      <c r="H78" s="24">
        <f>IF(D78=0,0,IF(D78=1,13,IF(D78=2,26,IF(D78=3,39,IF(D78=4,52,IF(D78=5,65,IF(D78=6,78)))))))</f>
        <v>0</v>
      </c>
      <c r="I78" s="4"/>
      <c r="J78" s="4"/>
    </row>
    <row r="79" spans="1:10" ht="17.25" customHeight="1">
      <c r="A79" s="69" t="s">
        <v>81</v>
      </c>
      <c r="B79" s="162" t="s">
        <v>83</v>
      </c>
      <c r="C79" s="163"/>
      <c r="D79" s="9">
        <v>0</v>
      </c>
      <c r="E79" s="155" t="s">
        <v>87</v>
      </c>
      <c r="F79" s="156"/>
      <c r="G79" s="157"/>
      <c r="H79" s="24">
        <f>IF(D79=0,0,IF(D79=1,10,IF(D79=2,20,IF(D79=3,30,IF(D79=4,40,IF(D79=5,50,IF(D79=6,60)))))))</f>
        <v>0</v>
      </c>
      <c r="I79" s="4"/>
      <c r="J79" s="4"/>
    </row>
    <row r="80" spans="1:10" ht="17.25" customHeight="1">
      <c r="A80" s="70"/>
      <c r="B80" s="164"/>
      <c r="C80" s="165"/>
      <c r="D80" s="9">
        <v>0</v>
      </c>
      <c r="E80" s="168" t="s">
        <v>101</v>
      </c>
      <c r="F80" s="169"/>
      <c r="G80" s="119"/>
      <c r="H80" s="24">
        <f>IF(D80=0,0,IF(D80=1,8,IF(D80=2,16,IF(D80=3,24,IF(D80=4,32,IF(D80=5,40,IF(D80=6,48)))))))</f>
        <v>0</v>
      </c>
      <c r="I80" s="4"/>
      <c r="J80" s="4"/>
    </row>
    <row r="81" spans="1:10" ht="17.25" customHeight="1">
      <c r="A81" s="71"/>
      <c r="B81" s="166"/>
      <c r="C81" s="167"/>
      <c r="D81" s="9">
        <v>0</v>
      </c>
      <c r="E81" s="133" t="s">
        <v>88</v>
      </c>
      <c r="F81" s="134"/>
      <c r="G81" s="116"/>
      <c r="H81" s="24">
        <f>IF(D81=0,0,IF(D81=1,5,IF(D81=2,10,IF(D81=3,15,IF(D81=4,20,IF(D81=5,25,IF(D81=6,30)))))))</f>
        <v>0</v>
      </c>
      <c r="I81" s="4"/>
      <c r="J81" s="4"/>
    </row>
    <row r="82" spans="1:10" ht="18.75">
      <c r="A82" s="21" t="s">
        <v>122</v>
      </c>
      <c r="B82" s="135"/>
      <c r="C82" s="136"/>
      <c r="D82" s="31"/>
      <c r="E82" s="137"/>
      <c r="F82" s="138"/>
      <c r="G82" s="139"/>
      <c r="H82" s="24"/>
      <c r="I82" s="4"/>
      <c r="J82" s="4"/>
    </row>
    <row r="83" spans="1:10" ht="18.75">
      <c r="A83" s="69" t="s">
        <v>79</v>
      </c>
      <c r="B83" s="162" t="s">
        <v>124</v>
      </c>
      <c r="C83" s="163"/>
      <c r="D83" s="9">
        <v>7</v>
      </c>
      <c r="E83" s="173" t="s">
        <v>84</v>
      </c>
      <c r="F83" s="173"/>
      <c r="G83" s="173"/>
      <c r="H83" s="24">
        <v>140</v>
      </c>
      <c r="I83" s="4"/>
      <c r="J83" s="4"/>
    </row>
    <row r="84" spans="1:10" ht="18.75">
      <c r="A84" s="70"/>
      <c r="B84" s="164"/>
      <c r="C84" s="165"/>
      <c r="D84" s="9">
        <v>6</v>
      </c>
      <c r="E84" s="168" t="s">
        <v>99</v>
      </c>
      <c r="F84" s="169"/>
      <c r="G84" s="119"/>
      <c r="H84" s="24">
        <v>108</v>
      </c>
      <c r="I84" s="4"/>
      <c r="J84" s="4"/>
    </row>
    <row r="85" spans="1:10" ht="18.75">
      <c r="A85" s="71"/>
      <c r="B85" s="166"/>
      <c r="C85" s="167"/>
      <c r="D85" s="9">
        <v>3</v>
      </c>
      <c r="E85" s="133" t="s">
        <v>78</v>
      </c>
      <c r="F85" s="134"/>
      <c r="G85" s="116"/>
      <c r="H85" s="24">
        <f>IF(D85=0,0,IF(D85=1,15,IF(D85=2,30,IF(D85=3,45,IF(D85=4,60,IF(D85=5,75,IF(D85=6,90)))))))</f>
        <v>45</v>
      </c>
      <c r="I85" s="4"/>
      <c r="J85" s="4"/>
    </row>
    <row r="86" spans="1:10" ht="18.75">
      <c r="A86" s="69" t="s">
        <v>80</v>
      </c>
      <c r="B86" s="162" t="s">
        <v>123</v>
      </c>
      <c r="C86" s="163"/>
      <c r="D86" s="9">
        <v>3</v>
      </c>
      <c r="E86" s="155" t="s">
        <v>85</v>
      </c>
      <c r="F86" s="156"/>
      <c r="G86" s="157"/>
      <c r="H86" s="24">
        <f>IF(D86=0,0,IF(D86=1,17,IF(D86=2,34,IF(D86=3,51,IF(D86=4,68,IF(D86=5,85,IF(D86=6,102)))))))</f>
        <v>51</v>
      </c>
      <c r="I86" s="4"/>
      <c r="J86" s="4"/>
    </row>
    <row r="87" spans="1:10" ht="18.75">
      <c r="A87" s="70"/>
      <c r="B87" s="164"/>
      <c r="C87" s="165"/>
      <c r="D87" s="9">
        <v>1</v>
      </c>
      <c r="E87" s="168" t="s">
        <v>100</v>
      </c>
      <c r="F87" s="169"/>
      <c r="G87" s="119"/>
      <c r="H87" s="24">
        <f>IF(D87=0,0,IF(D87=1,15,IF(D87=2,30,IF(D87=3,45,IF(D87=4,60,IF(D87=5,75,IF(D87+#REF!=6,90)))))))</f>
        <v>15</v>
      </c>
      <c r="I87" s="4"/>
      <c r="J87" s="4"/>
    </row>
    <row r="88" spans="1:10" ht="18.75">
      <c r="A88" s="71"/>
      <c r="B88" s="166"/>
      <c r="C88" s="167"/>
      <c r="D88" s="9">
        <v>1</v>
      </c>
      <c r="E88" s="133" t="s">
        <v>86</v>
      </c>
      <c r="F88" s="134"/>
      <c r="G88" s="116"/>
      <c r="H88" s="24">
        <f>IF(D88=0,0,IF(D88=1,13,IF(D88=2,26,IF(D88=3,39,IF(D88=4,52,IF(D88=5,65,IF(D88=6,78)))))))</f>
        <v>13</v>
      </c>
      <c r="I88" s="4"/>
      <c r="J88" s="4"/>
    </row>
    <row r="89" spans="1:10" ht="18.75">
      <c r="A89" s="69" t="s">
        <v>81</v>
      </c>
      <c r="B89" s="162" t="s">
        <v>125</v>
      </c>
      <c r="C89" s="163"/>
      <c r="D89" s="9"/>
      <c r="E89" s="155" t="s">
        <v>87</v>
      </c>
      <c r="F89" s="156"/>
      <c r="G89" s="157"/>
      <c r="H89" s="24">
        <f>IF(D89=0,0,IF(D89=1,10,IF(D89=2,20,IF(D89=3,30,IF(D89=4,40,IF(D89=5,50,IF(D89=6,60)))))))</f>
        <v>0</v>
      </c>
      <c r="I89" s="4"/>
      <c r="J89" s="4"/>
    </row>
    <row r="90" spans="1:10" ht="18.75">
      <c r="A90" s="70"/>
      <c r="B90" s="164"/>
      <c r="C90" s="165"/>
      <c r="D90" s="9"/>
      <c r="E90" s="168" t="s">
        <v>101</v>
      </c>
      <c r="F90" s="169"/>
      <c r="G90" s="119"/>
      <c r="H90" s="24">
        <f>IF(D90=0,0,IF(D90=1,8,IF(D90=2,16,IF(D90=3,24,IF(D90=4,32,IF(D90=5,40,IF(D90=6,48)))))))</f>
        <v>0</v>
      </c>
      <c r="I90" s="4"/>
      <c r="J90" s="4"/>
    </row>
    <row r="91" spans="1:10" ht="18.75">
      <c r="A91" s="71"/>
      <c r="B91" s="166"/>
      <c r="C91" s="167"/>
      <c r="D91" s="9">
        <v>1</v>
      </c>
      <c r="E91" s="133" t="s">
        <v>88</v>
      </c>
      <c r="F91" s="134"/>
      <c r="G91" s="116"/>
      <c r="H91" s="24">
        <f>IF(D91=0,0,IF(D91=1,5,IF(D91=2,10,IF(D91=3,15,IF(D91=4,20,IF(D91=5,25,IF(D91=6,30)))))))</f>
        <v>5</v>
      </c>
      <c r="I91" s="4"/>
      <c r="J91" s="4"/>
    </row>
    <row r="92" spans="1:10" ht="26.25">
      <c r="A92" s="182" t="s">
        <v>42</v>
      </c>
      <c r="B92" s="182"/>
      <c r="C92" s="182"/>
      <c r="D92" s="182"/>
      <c r="E92" s="182"/>
      <c r="F92" s="182"/>
      <c r="G92" s="182"/>
      <c r="H92" s="34">
        <f>SUM(H5:H91)</f>
        <v>603</v>
      </c>
      <c r="I92" s="4"/>
      <c r="J92" s="4"/>
    </row>
    <row r="93" spans="1:10" ht="18">
      <c r="A93" s="14"/>
      <c r="B93" s="6"/>
      <c r="C93" s="6"/>
      <c r="D93" s="6"/>
      <c r="E93" s="26"/>
      <c r="F93" s="26"/>
      <c r="G93" s="26"/>
      <c r="H93" s="5"/>
      <c r="I93" s="4"/>
      <c r="J93" s="4"/>
    </row>
    <row r="94" spans="1:10" ht="18">
      <c r="A94" s="14"/>
      <c r="B94" s="6"/>
      <c r="C94" s="6"/>
      <c r="D94" s="6"/>
      <c r="E94" s="26"/>
      <c r="F94" s="26"/>
      <c r="G94" s="26"/>
      <c r="H94" s="5"/>
      <c r="I94" s="4"/>
      <c r="J94" s="4"/>
    </row>
    <row r="95" spans="1:10" ht="18">
      <c r="A95" s="14"/>
      <c r="B95" s="6"/>
      <c r="C95" s="6"/>
      <c r="D95" s="6"/>
      <c r="E95" s="26"/>
      <c r="F95" s="26"/>
      <c r="G95" s="26"/>
      <c r="H95" s="5"/>
      <c r="I95" s="4"/>
      <c r="J95" s="4"/>
    </row>
    <row r="96" spans="1:10" ht="18">
      <c r="A96" s="14"/>
      <c r="B96" s="6"/>
      <c r="C96" s="6"/>
      <c r="D96" s="6"/>
      <c r="E96" s="26"/>
      <c r="F96" s="26"/>
      <c r="G96" s="26"/>
      <c r="H96" s="5"/>
      <c r="I96" s="4"/>
      <c r="J96" s="4"/>
    </row>
    <row r="97" spans="1:10" ht="18">
      <c r="A97" s="14"/>
      <c r="B97" s="6"/>
      <c r="C97" s="6"/>
      <c r="D97" s="6"/>
      <c r="E97" s="26"/>
      <c r="F97" s="26"/>
      <c r="G97" s="26"/>
      <c r="H97" s="5"/>
      <c r="I97" s="4"/>
      <c r="J97" s="4"/>
    </row>
    <row r="98" spans="1:10" ht="18">
      <c r="A98" s="14"/>
      <c r="B98" s="6"/>
      <c r="C98" s="6"/>
      <c r="D98" s="6"/>
      <c r="E98" s="26"/>
      <c r="F98" s="26"/>
      <c r="G98" s="26"/>
      <c r="H98" s="5"/>
      <c r="I98" s="4"/>
      <c r="J98" s="4"/>
    </row>
    <row r="99" spans="1:10" ht="18">
      <c r="A99" s="14"/>
      <c r="B99" s="6"/>
      <c r="C99" s="6"/>
      <c r="D99" s="6"/>
      <c r="E99" s="26"/>
      <c r="F99" s="26"/>
      <c r="G99" s="26"/>
      <c r="H99" s="5"/>
      <c r="I99" s="4"/>
      <c r="J99" s="4"/>
    </row>
    <row r="100" spans="1:10" ht="18">
      <c r="A100" s="14"/>
      <c r="B100" s="6"/>
      <c r="C100" s="6"/>
      <c r="D100" s="6"/>
      <c r="E100" s="26"/>
      <c r="F100" s="26"/>
      <c r="G100" s="26"/>
      <c r="H100" s="5"/>
      <c r="I100" s="4"/>
      <c r="J100" s="4"/>
    </row>
    <row r="101" spans="1:10" ht="18">
      <c r="A101" s="14"/>
      <c r="B101" s="6"/>
      <c r="C101" s="6"/>
      <c r="D101" s="6"/>
      <c r="E101" s="26"/>
      <c r="F101" s="26"/>
      <c r="G101" s="26"/>
      <c r="H101" s="5"/>
      <c r="I101" s="4"/>
      <c r="J101" s="4"/>
    </row>
    <row r="102" spans="9:10" ht="18">
      <c r="I102" s="4"/>
      <c r="J102" s="4"/>
    </row>
    <row r="103" spans="9:10" ht="18">
      <c r="I103" s="4"/>
      <c r="J103" s="4"/>
    </row>
    <row r="104" spans="9:10" ht="18">
      <c r="I104" s="4"/>
      <c r="J104" s="4"/>
    </row>
  </sheetData>
  <sheetProtection password="C6CB" sheet="1" objects="1" scenarios="1"/>
  <mergeCells count="168">
    <mergeCell ref="A1:H1"/>
    <mergeCell ref="B25:C25"/>
    <mergeCell ref="B23:C23"/>
    <mergeCell ref="B24:C24"/>
    <mergeCell ref="B20:C20"/>
    <mergeCell ref="A14:A16"/>
    <mergeCell ref="E14:G15"/>
    <mergeCell ref="B13:C13"/>
    <mergeCell ref="B17:C17"/>
    <mergeCell ref="B19:C19"/>
    <mergeCell ref="H5:H8"/>
    <mergeCell ref="B43:C43"/>
    <mergeCell ref="B21:C21"/>
    <mergeCell ref="B27:C27"/>
    <mergeCell ref="E16:G16"/>
    <mergeCell ref="B14:C16"/>
    <mergeCell ref="E18:G18"/>
    <mergeCell ref="E17:G17"/>
    <mergeCell ref="B18:C18"/>
    <mergeCell ref="D14:D16"/>
    <mergeCell ref="B22:C22"/>
    <mergeCell ref="B71:C71"/>
    <mergeCell ref="B26:C26"/>
    <mergeCell ref="B35:C35"/>
    <mergeCell ref="B70:C70"/>
    <mergeCell ref="B28:C28"/>
    <mergeCell ref="B31:C31"/>
    <mergeCell ref="B32:C32"/>
    <mergeCell ref="B40:C40"/>
    <mergeCell ref="B49:C51"/>
    <mergeCell ref="D45:D48"/>
    <mergeCell ref="E67:G67"/>
    <mergeCell ref="B42:C42"/>
    <mergeCell ref="E42:G42"/>
    <mergeCell ref="E40:G40"/>
    <mergeCell ref="E41:G41"/>
    <mergeCell ref="A67:A69"/>
    <mergeCell ref="A61:A63"/>
    <mergeCell ref="B44:C44"/>
    <mergeCell ref="E57:G57"/>
    <mergeCell ref="E44:G44"/>
    <mergeCell ref="E48:G48"/>
    <mergeCell ref="A49:A51"/>
    <mergeCell ref="H52:H54"/>
    <mergeCell ref="E54:G54"/>
    <mergeCell ref="E52:G53"/>
    <mergeCell ref="E70:G70"/>
    <mergeCell ref="H55:H57"/>
    <mergeCell ref="E55:G55"/>
    <mergeCell ref="E56:G56"/>
    <mergeCell ref="H58:H60"/>
    <mergeCell ref="E60:G60"/>
    <mergeCell ref="E58:G59"/>
    <mergeCell ref="H61:H63"/>
    <mergeCell ref="B34:C34"/>
    <mergeCell ref="E34:G34"/>
    <mergeCell ref="E28:G28"/>
    <mergeCell ref="E32:G32"/>
    <mergeCell ref="B29:C29"/>
    <mergeCell ref="B30:C30"/>
    <mergeCell ref="B33:C33"/>
    <mergeCell ref="E33:G33"/>
    <mergeCell ref="E35:G35"/>
    <mergeCell ref="E36:G36"/>
    <mergeCell ref="B37:C37"/>
    <mergeCell ref="B38:C38"/>
    <mergeCell ref="E38:G38"/>
    <mergeCell ref="B36:C36"/>
    <mergeCell ref="E37:G37"/>
    <mergeCell ref="H9:H12"/>
    <mergeCell ref="E21:G27"/>
    <mergeCell ref="E30:G30"/>
    <mergeCell ref="E31:G31"/>
    <mergeCell ref="H14:H16"/>
    <mergeCell ref="E13:G13"/>
    <mergeCell ref="E12:G12"/>
    <mergeCell ref="E19:G19"/>
    <mergeCell ref="E29:G29"/>
    <mergeCell ref="E11:G11"/>
    <mergeCell ref="B9:C12"/>
    <mergeCell ref="A9:A12"/>
    <mergeCell ref="E8:G8"/>
    <mergeCell ref="B5:C8"/>
    <mergeCell ref="E9:G10"/>
    <mergeCell ref="E5:G5"/>
    <mergeCell ref="E6:G7"/>
    <mergeCell ref="D5:D8"/>
    <mergeCell ref="D9:D12"/>
    <mergeCell ref="A5:A8"/>
    <mergeCell ref="B41:C41"/>
    <mergeCell ref="B39:C39"/>
    <mergeCell ref="E66:G66"/>
    <mergeCell ref="D61:D63"/>
    <mergeCell ref="D52:D54"/>
    <mergeCell ref="D55:D57"/>
    <mergeCell ref="B55:C57"/>
    <mergeCell ref="D58:D60"/>
    <mergeCell ref="E39:G39"/>
    <mergeCell ref="E43:G43"/>
    <mergeCell ref="B67:C69"/>
    <mergeCell ref="E63:G63"/>
    <mergeCell ref="B61:C63"/>
    <mergeCell ref="E69:G69"/>
    <mergeCell ref="E65:G65"/>
    <mergeCell ref="A58:A60"/>
    <mergeCell ref="B52:C54"/>
    <mergeCell ref="B58:C60"/>
    <mergeCell ref="A52:A54"/>
    <mergeCell ref="A55:A57"/>
    <mergeCell ref="A73:A75"/>
    <mergeCell ref="A76:A78"/>
    <mergeCell ref="E81:G81"/>
    <mergeCell ref="E61:G61"/>
    <mergeCell ref="B72:C72"/>
    <mergeCell ref="B64:C66"/>
    <mergeCell ref="E64:G64"/>
    <mergeCell ref="E62:G62"/>
    <mergeCell ref="E71:G71"/>
    <mergeCell ref="E68:G68"/>
    <mergeCell ref="A45:A48"/>
    <mergeCell ref="B45:C48"/>
    <mergeCell ref="A64:A66"/>
    <mergeCell ref="E80:G80"/>
    <mergeCell ref="E72:G72"/>
    <mergeCell ref="E73:G73"/>
    <mergeCell ref="A79:A81"/>
    <mergeCell ref="B73:C75"/>
    <mergeCell ref="B76:C78"/>
    <mergeCell ref="B79:C81"/>
    <mergeCell ref="E79:G79"/>
    <mergeCell ref="E76:G76"/>
    <mergeCell ref="E74:G74"/>
    <mergeCell ref="E75:G75"/>
    <mergeCell ref="E77:G77"/>
    <mergeCell ref="E78:G78"/>
    <mergeCell ref="H45:H48"/>
    <mergeCell ref="D49:D51"/>
    <mergeCell ref="H49:H51"/>
    <mergeCell ref="E45:G45"/>
    <mergeCell ref="E46:G47"/>
    <mergeCell ref="B3:C3"/>
    <mergeCell ref="E3:G3"/>
    <mergeCell ref="H19:H43"/>
    <mergeCell ref="D64:D66"/>
    <mergeCell ref="H64:H66"/>
    <mergeCell ref="B4:C4"/>
    <mergeCell ref="E4:G4"/>
    <mergeCell ref="E49:G49"/>
    <mergeCell ref="E50:G50"/>
    <mergeCell ref="E51:G51"/>
    <mergeCell ref="B82:C82"/>
    <mergeCell ref="E82:G82"/>
    <mergeCell ref="A83:A85"/>
    <mergeCell ref="B83:C85"/>
    <mergeCell ref="E83:G83"/>
    <mergeCell ref="E84:G84"/>
    <mergeCell ref="E85:G85"/>
    <mergeCell ref="A86:A88"/>
    <mergeCell ref="B86:C88"/>
    <mergeCell ref="E86:G86"/>
    <mergeCell ref="E87:G87"/>
    <mergeCell ref="E88:G88"/>
    <mergeCell ref="A92:G92"/>
    <mergeCell ref="A89:A91"/>
    <mergeCell ref="B89:C91"/>
    <mergeCell ref="E89:G89"/>
    <mergeCell ref="E90:G90"/>
    <mergeCell ref="E91:G9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Юртаева</dc:creator>
  <cp:keywords/>
  <dc:description/>
  <cp:lastModifiedBy>Admin</cp:lastModifiedBy>
  <cp:lastPrinted>2009-10-30T08:50:01Z</cp:lastPrinted>
  <dcterms:created xsi:type="dcterms:W3CDTF">2007-10-05T03:07:38Z</dcterms:created>
  <dcterms:modified xsi:type="dcterms:W3CDTF">2011-08-03T04:39:28Z</dcterms:modified>
  <cp:category/>
  <cp:version/>
  <cp:contentType/>
  <cp:contentStatus/>
</cp:coreProperties>
</file>