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анализ контрольной работы" sheetId="1" r:id="rId1"/>
  </sheets>
  <definedNames/>
  <calcPr fullCalcOnLoad="1"/>
</workbook>
</file>

<file path=xl/sharedStrings.xml><?xml version="1.0" encoding="utf-8"?>
<sst xmlns="http://schemas.openxmlformats.org/spreadsheetml/2006/main" count="168" uniqueCount="80">
  <si>
    <t>Протокол контрольной  работы</t>
  </si>
  <si>
    <t xml:space="preserve">по  </t>
  </si>
  <si>
    <t>английскому языку</t>
  </si>
  <si>
    <r>
      <t xml:space="preserve">проведенной в   </t>
    </r>
    <r>
      <rPr>
        <b/>
        <sz val="12"/>
        <color indexed="10"/>
        <rFont val="Arial Cyr"/>
        <family val="2"/>
      </rPr>
      <t xml:space="preserve"> </t>
    </r>
    <r>
      <rPr>
        <b/>
        <sz val="12"/>
        <rFont val="Arial Cyr"/>
        <family val="2"/>
      </rPr>
      <t xml:space="preserve"> </t>
    </r>
  </si>
  <si>
    <t>классе</t>
  </si>
  <si>
    <t xml:space="preserve">учитель:  </t>
  </si>
  <si>
    <t>Оленина Ольга Геннадьевна</t>
  </si>
  <si>
    <t>дата проведения:</t>
  </si>
  <si>
    <t>17.09.2014г.</t>
  </si>
  <si>
    <t>Диагностическая карта</t>
  </si>
  <si>
    <t>№ задания</t>
  </si>
  <si>
    <t>№</t>
  </si>
  <si>
    <t>ФИ учащегося</t>
  </si>
  <si>
    <t>инд.балл</t>
  </si>
  <si>
    <t>инд.ИРО</t>
  </si>
  <si>
    <t>хор., отл</t>
  </si>
  <si>
    <t xml:space="preserve">уровень сложности </t>
  </si>
  <si>
    <t>б</t>
  </si>
  <si>
    <t>п</t>
  </si>
  <si>
    <t>Кол-во баллов</t>
  </si>
  <si>
    <t xml:space="preserve">  Количество баллов</t>
  </si>
  <si>
    <t>всего баллов</t>
  </si>
  <si>
    <t>выпол-нено</t>
  </si>
  <si>
    <t>% выполнения задания</t>
  </si>
  <si>
    <t>не выпол-нено</t>
  </si>
  <si>
    <t>оценка учителя</t>
  </si>
  <si>
    <t>рекомендуемая оценка</t>
  </si>
  <si>
    <t>сравнение с ИРО</t>
  </si>
  <si>
    <t>Дудин Виталий</t>
  </si>
  <si>
    <t>Едокова Лиза</t>
  </si>
  <si>
    <t>Константинова Надя</t>
  </si>
  <si>
    <t>Королева Марина</t>
  </si>
  <si>
    <t>Скок Андрей</t>
  </si>
  <si>
    <t>Третьякова Юля</t>
  </si>
  <si>
    <t>Ярова Оксана</t>
  </si>
  <si>
    <t>ИРО</t>
  </si>
  <si>
    <t>ИКО</t>
  </si>
  <si>
    <t>ИНО</t>
  </si>
  <si>
    <t>ИСО</t>
  </si>
  <si>
    <t>число учащихся</t>
  </si>
  <si>
    <t>число учащихся на "4"и"5"</t>
  </si>
  <si>
    <t>СО</t>
  </si>
  <si>
    <t>Количество учащихся вып.работу</t>
  </si>
  <si>
    <t>сумма баллов</t>
  </si>
  <si>
    <t>РЕЗ</t>
  </si>
  <si>
    <t>Количество учащихся "4" и "5"</t>
  </si>
  <si>
    <t>ОЦ</t>
  </si>
  <si>
    <t>Оценки за работу, %</t>
  </si>
  <si>
    <t>"5"</t>
  </si>
  <si>
    <t>КО</t>
  </si>
  <si>
    <t>"4"</t>
  </si>
  <si>
    <t>УР</t>
  </si>
  <si>
    <t>"3"</t>
  </si>
  <si>
    <t>НО</t>
  </si>
  <si>
    <t>"2"</t>
  </si>
  <si>
    <t>Успеваемость</t>
  </si>
  <si>
    <t>Результативность</t>
  </si>
  <si>
    <t>уровень рез (сравнение с ИРО)</t>
  </si>
  <si>
    <t>оценки выставлены</t>
  </si>
  <si>
    <t>работа со слабыми уч-ся</t>
  </si>
  <si>
    <t>сильные уч-ся с работой</t>
  </si>
  <si>
    <t>ожидаемые результаты</t>
  </si>
  <si>
    <t>показатель неуспешности</t>
  </si>
  <si>
    <t xml:space="preserve">задания базового уровня выполнены на </t>
  </si>
  <si>
    <t>%</t>
  </si>
  <si>
    <t xml:space="preserve">задания повышенного уровня выполнены на </t>
  </si>
  <si>
    <t>Код КЭС</t>
  </si>
  <si>
    <t>Проверяемые элементы содержания</t>
  </si>
  <si>
    <t>Проверяемые виды деятельности</t>
  </si>
  <si>
    <t>употребление предлогов</t>
  </si>
  <si>
    <t>настоящее совершенное время</t>
  </si>
  <si>
    <t>настоящее совершенное длительное время</t>
  </si>
  <si>
    <t>придаточные предложения</t>
  </si>
  <si>
    <t>употребление наречий</t>
  </si>
  <si>
    <t>Ф.И.О</t>
  </si>
  <si>
    <t>должность</t>
  </si>
  <si>
    <t>Составитель</t>
  </si>
  <si>
    <t>% выполнения</t>
  </si>
  <si>
    <t>Рекомендации:</t>
  </si>
  <si>
    <t>Во втором полугодии повторить все виды предлогов и отработать их употребление в тексте. Повторить определительные придаточные предложения и образование сложных предложений. Для Приходькиной, Редько, Щетникова разработать задания, включающие пройденные за полугодие темы. Проверить выученные лексические единицы.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</si>
</sst>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YY"/>
    <numFmt numFmtId="166" formatCode="0.0"/>
    <numFmt numFmtId="167" formatCode="0"/>
    <numFmt numFmtId="168" formatCode="DD/MMM"/>
  </numFmts>
  <fonts count="24">
    <font>
      <sz val="10"/>
      <name val="Arial Cyr"/>
      <family val="2"/>
    </font>
    <font>
      <sz val="10"/>
      <name val="Arial"/>
      <family val="0"/>
    </font>
    <font>
      <b/>
      <sz val="12"/>
      <name val="Arial Cyr"/>
      <family val="2"/>
    </font>
    <font>
      <sz val="12"/>
      <name val="Arial Cyr"/>
      <family val="2"/>
    </font>
    <font>
      <b/>
      <sz val="12"/>
      <color indexed="10"/>
      <name val="Arial Cyr"/>
      <family val="2"/>
    </font>
    <font>
      <b/>
      <i/>
      <sz val="14"/>
      <color indexed="12"/>
      <name val="Arial Cyr"/>
      <family val="2"/>
    </font>
    <font>
      <b/>
      <sz val="10"/>
      <color indexed="18"/>
      <name val="Arial Cyr"/>
      <family val="2"/>
    </font>
    <font>
      <b/>
      <sz val="12"/>
      <color indexed="63"/>
      <name val="Arial Cyr"/>
      <family val="2"/>
    </font>
    <font>
      <b/>
      <i/>
      <sz val="12"/>
      <color indexed="12"/>
      <name val="Arial Cyr"/>
      <family val="2"/>
    </font>
    <font>
      <b/>
      <sz val="10"/>
      <name val="Arial Cyr"/>
      <family val="2"/>
    </font>
    <font>
      <b/>
      <sz val="10"/>
      <color indexed="17"/>
      <name val="Arial Cyr"/>
      <family val="2"/>
    </font>
    <font>
      <b/>
      <sz val="10"/>
      <color indexed="57"/>
      <name val="Arial Cyr"/>
      <family val="2"/>
    </font>
    <font>
      <b/>
      <sz val="9"/>
      <name val="Arial Cyr"/>
      <family val="2"/>
    </font>
    <font>
      <b/>
      <i/>
      <sz val="10"/>
      <name val="Arial Cyr"/>
      <family val="2"/>
    </font>
    <font>
      <b/>
      <i/>
      <sz val="10"/>
      <color indexed="9"/>
      <name val="Arial Cyr"/>
      <family val="2"/>
    </font>
    <font>
      <sz val="10"/>
      <color indexed="9"/>
      <name val="Arial Cyr"/>
      <family val="2"/>
    </font>
    <font>
      <b/>
      <i/>
      <sz val="11"/>
      <name val="Arial"/>
      <family val="2"/>
    </font>
    <font>
      <sz val="11"/>
      <name val="Arial"/>
      <family val="2"/>
    </font>
    <font>
      <b/>
      <i/>
      <sz val="11"/>
      <color indexed="9"/>
      <name val="Arial"/>
      <family val="2"/>
    </font>
    <font>
      <sz val="11"/>
      <color indexed="9"/>
      <name val="Arial"/>
      <family val="2"/>
    </font>
    <font>
      <b/>
      <sz val="10"/>
      <name val="Arial"/>
      <family val="2"/>
    </font>
    <font>
      <b/>
      <sz val="10.75"/>
      <color indexed="8"/>
      <name val="Arial Cyr"/>
      <family val="2"/>
    </font>
    <font>
      <sz val="9"/>
      <color indexed="8"/>
      <name val="Arial Cyr"/>
      <family val="2"/>
    </font>
    <font>
      <b/>
      <sz val="9"/>
      <color indexed="8"/>
      <name val="Arial Cyr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3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63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Fill="1" applyAlignment="1">
      <alignment/>
    </xf>
    <xf numFmtId="164" fontId="0" fillId="0" borderId="0" xfId="0" applyAlignment="1" applyProtection="1">
      <alignment/>
      <protection locked="0"/>
    </xf>
    <xf numFmtId="164" fontId="2" fillId="0" borderId="0" xfId="0" applyFont="1" applyBorder="1" applyAlignment="1" applyProtection="1">
      <alignment horizontal="center"/>
      <protection/>
    </xf>
    <xf numFmtId="164" fontId="2" fillId="0" borderId="0" xfId="0" applyFont="1" applyAlignment="1" applyProtection="1">
      <alignment horizontal="right"/>
      <protection/>
    </xf>
    <xf numFmtId="164" fontId="3" fillId="0" borderId="1" xfId="0" applyFont="1" applyBorder="1" applyAlignment="1" applyProtection="1">
      <alignment horizontal="center"/>
      <protection locked="0"/>
    </xf>
    <xf numFmtId="164" fontId="0" fillId="0" borderId="2" xfId="0" applyFont="1" applyBorder="1" applyAlignment="1" applyProtection="1">
      <alignment/>
      <protection locked="0"/>
    </xf>
    <xf numFmtId="164" fontId="2" fillId="0" borderId="0" xfId="0" applyFont="1" applyAlignment="1" applyProtection="1">
      <alignment horizontal="left"/>
      <protection locked="0"/>
    </xf>
    <xf numFmtId="164" fontId="3" fillId="0" borderId="0" xfId="0" applyFont="1" applyAlignment="1" applyProtection="1">
      <alignment/>
      <protection locked="0"/>
    </xf>
    <xf numFmtId="164" fontId="4" fillId="0" borderId="0" xfId="0" applyFont="1" applyAlignment="1" applyProtection="1">
      <alignment horizontal="right"/>
      <protection/>
    </xf>
    <xf numFmtId="164" fontId="4" fillId="0" borderId="3" xfId="0" applyFont="1" applyBorder="1" applyAlignment="1" applyProtection="1">
      <alignment horizontal="right"/>
      <protection/>
    </xf>
    <xf numFmtId="165" fontId="2" fillId="0" borderId="1" xfId="0" applyNumberFormat="1" applyFont="1" applyBorder="1" applyAlignment="1" applyProtection="1">
      <alignment horizontal="center"/>
      <protection locked="0"/>
    </xf>
    <xf numFmtId="164" fontId="4" fillId="0" borderId="0" xfId="0" applyFont="1" applyAlignment="1" applyProtection="1">
      <alignment horizontal="left"/>
      <protection locked="0"/>
    </xf>
    <xf numFmtId="164" fontId="5" fillId="0" borderId="0" xfId="0" applyFont="1" applyAlignment="1">
      <alignment/>
    </xf>
    <xf numFmtId="164" fontId="6" fillId="0" borderId="4" xfId="0" applyFont="1" applyBorder="1" applyAlignment="1" applyProtection="1">
      <alignment horizontal="center"/>
      <protection hidden="1"/>
    </xf>
    <xf numFmtId="164" fontId="7" fillId="0" borderId="5" xfId="0" applyFont="1" applyBorder="1" applyAlignment="1" applyProtection="1">
      <alignment horizontal="center"/>
      <protection hidden="1"/>
    </xf>
    <xf numFmtId="164" fontId="8" fillId="0" borderId="0" xfId="0" applyFont="1" applyAlignment="1">
      <alignment/>
    </xf>
    <xf numFmtId="164" fontId="9" fillId="0" borderId="6" xfId="0" applyFont="1" applyBorder="1" applyAlignment="1" applyProtection="1">
      <alignment horizontal="center" vertical="center"/>
      <protection hidden="1"/>
    </xf>
    <xf numFmtId="164" fontId="9" fillId="0" borderId="7" xfId="0" applyFont="1" applyBorder="1" applyAlignment="1" applyProtection="1">
      <alignment horizontal="center" vertical="center"/>
      <protection hidden="1"/>
    </xf>
    <xf numFmtId="164" fontId="9" fillId="0" borderId="7" xfId="0" applyFont="1" applyBorder="1" applyAlignment="1" applyProtection="1">
      <alignment horizontal="center" vertical="center" wrapText="1"/>
      <protection hidden="1"/>
    </xf>
    <xf numFmtId="164" fontId="9" fillId="0" borderId="8" xfId="0" applyFont="1" applyBorder="1" applyAlignment="1" applyProtection="1">
      <alignment horizontal="center" vertical="center" wrapText="1"/>
      <protection hidden="1"/>
    </xf>
    <xf numFmtId="164" fontId="0" fillId="0" borderId="0" xfId="0" applyAlignment="1" applyProtection="1">
      <alignment/>
      <protection hidden="1"/>
    </xf>
    <xf numFmtId="164" fontId="10" fillId="0" borderId="9" xfId="0" applyFont="1" applyBorder="1" applyAlignment="1" applyProtection="1">
      <alignment horizontal="center"/>
      <protection hidden="1"/>
    </xf>
    <xf numFmtId="164" fontId="11" fillId="0" borderId="5" xfId="0" applyFont="1" applyBorder="1" applyAlignment="1" applyProtection="1">
      <alignment horizontal="center"/>
      <protection locked="0"/>
    </xf>
    <xf numFmtId="164" fontId="9" fillId="0" borderId="5" xfId="0" applyFont="1" applyBorder="1" applyAlignment="1" applyProtection="1">
      <alignment horizontal="center" vertical="center"/>
      <protection hidden="1"/>
    </xf>
    <xf numFmtId="164" fontId="2" fillId="0" borderId="5" xfId="0" applyFont="1" applyBorder="1" applyAlignment="1" applyProtection="1">
      <alignment horizontal="center" vertical="center"/>
      <protection hidden="1"/>
    </xf>
    <xf numFmtId="164" fontId="2" fillId="0" borderId="4" xfId="0" applyFont="1" applyBorder="1" applyAlignment="1" applyProtection="1">
      <alignment horizontal="center" vertical="center" wrapText="1"/>
      <protection hidden="1"/>
    </xf>
    <xf numFmtId="164" fontId="12" fillId="2" borderId="5" xfId="0" applyFont="1" applyFill="1" applyBorder="1" applyAlignment="1" applyProtection="1">
      <alignment horizontal="center" vertical="center" wrapText="1"/>
      <protection hidden="1"/>
    </xf>
    <xf numFmtId="164" fontId="12" fillId="3" borderId="5" xfId="0" applyFont="1" applyFill="1" applyBorder="1" applyAlignment="1" applyProtection="1">
      <alignment horizontal="center" vertical="center" wrapText="1"/>
      <protection hidden="1"/>
    </xf>
    <xf numFmtId="164" fontId="12" fillId="4" borderId="5" xfId="0" applyFont="1" applyFill="1" applyBorder="1" applyAlignment="1" applyProtection="1">
      <alignment horizontal="center" vertical="center" wrapText="1"/>
      <protection hidden="1"/>
    </xf>
    <xf numFmtId="164" fontId="12" fillId="5" borderId="5" xfId="0" applyFont="1" applyFill="1" applyBorder="1" applyAlignment="1" applyProtection="1">
      <alignment horizontal="center" vertical="center" wrapText="1"/>
      <protection hidden="1"/>
    </xf>
    <xf numFmtId="164" fontId="12" fillId="0" borderId="5" xfId="0" applyFont="1" applyBorder="1" applyAlignment="1" applyProtection="1">
      <alignment horizontal="center" vertical="center" wrapText="1"/>
      <protection locked="0"/>
    </xf>
    <xf numFmtId="164" fontId="9" fillId="3" borderId="5" xfId="0" applyFont="1" applyFill="1" applyBorder="1" applyAlignment="1" applyProtection="1">
      <alignment horizontal="center" vertical="center" wrapText="1"/>
      <protection hidden="1"/>
    </xf>
    <xf numFmtId="164" fontId="9" fillId="0" borderId="10" xfId="0" applyFont="1" applyFill="1" applyBorder="1" applyAlignment="1">
      <alignment horizontal="center" vertical="center" wrapText="1"/>
    </xf>
    <xf numFmtId="164" fontId="9" fillId="0" borderId="0" xfId="0" applyFont="1" applyBorder="1" applyAlignment="1" applyProtection="1">
      <alignment horizontal="center" wrapText="1"/>
      <protection hidden="1"/>
    </xf>
    <xf numFmtId="164" fontId="0" fillId="0" borderId="5" xfId="0" applyBorder="1" applyAlignment="1" applyProtection="1">
      <alignment horizontal="center"/>
      <protection hidden="1"/>
    </xf>
    <xf numFmtId="164" fontId="0" fillId="0" borderId="5" xfId="0" applyFont="1" applyBorder="1" applyAlignment="1" applyProtection="1">
      <alignment horizontal="center" vertical="center"/>
      <protection hidden="1" locked="0"/>
    </xf>
    <xf numFmtId="164" fontId="0" fillId="0" borderId="11" xfId="0" applyBorder="1" applyAlignment="1" applyProtection="1">
      <alignment horizontal="center"/>
      <protection locked="0"/>
    </xf>
    <xf numFmtId="164" fontId="0" fillId="0" borderId="12" xfId="0" applyBorder="1" applyAlignment="1" applyProtection="1">
      <alignment horizontal="center"/>
      <protection locked="0"/>
    </xf>
    <xf numFmtId="164" fontId="0" fillId="0" borderId="13" xfId="0" applyBorder="1" applyAlignment="1" applyProtection="1">
      <alignment horizontal="center"/>
      <protection locked="0"/>
    </xf>
    <xf numFmtId="164" fontId="0" fillId="0" borderId="5" xfId="0" applyBorder="1" applyAlignment="1" applyProtection="1">
      <alignment horizontal="center"/>
      <protection locked="0"/>
    </xf>
    <xf numFmtId="164" fontId="0" fillId="0" borderId="14" xfId="0" applyBorder="1" applyAlignment="1" applyProtection="1">
      <alignment horizontal="center"/>
      <protection locked="0"/>
    </xf>
    <xf numFmtId="164" fontId="0" fillId="2" borderId="5" xfId="0" applyFill="1" applyBorder="1" applyAlignment="1" applyProtection="1">
      <alignment horizontal="center"/>
      <protection hidden="1"/>
    </xf>
    <xf numFmtId="164" fontId="0" fillId="3" borderId="5" xfId="0" applyFill="1" applyBorder="1" applyAlignment="1" applyProtection="1">
      <alignment horizontal="center"/>
      <protection hidden="1"/>
    </xf>
    <xf numFmtId="164" fontId="0" fillId="4" borderId="4" xfId="0" applyFill="1" applyBorder="1" applyAlignment="1" applyProtection="1">
      <alignment horizontal="center"/>
      <protection hidden="1"/>
    </xf>
    <xf numFmtId="164" fontId="0" fillId="5" borderId="4" xfId="0" applyFont="1" applyFill="1" applyBorder="1" applyAlignment="1" applyProtection="1">
      <alignment horizontal="center"/>
      <protection hidden="1"/>
    </xf>
    <xf numFmtId="164" fontId="9" fillId="3" borderId="15" xfId="0" applyFont="1" applyFill="1" applyBorder="1" applyAlignment="1" applyProtection="1">
      <alignment horizontal="center"/>
      <protection hidden="1"/>
    </xf>
    <xf numFmtId="164" fontId="0" fillId="3" borderId="4" xfId="0" applyFill="1" applyBorder="1" applyAlignment="1" applyProtection="1">
      <alignment horizontal="center"/>
      <protection hidden="1"/>
    </xf>
    <xf numFmtId="164" fontId="0" fillId="0" borderId="10" xfId="0" applyFill="1" applyBorder="1" applyAlignment="1">
      <alignment horizontal="center"/>
    </xf>
    <xf numFmtId="164" fontId="0" fillId="0" borderId="16" xfId="0" applyBorder="1" applyAlignment="1" applyProtection="1">
      <alignment horizontal="center"/>
      <protection hidden="1"/>
    </xf>
    <xf numFmtId="164" fontId="0" fillId="0" borderId="5" xfId="0" applyNumberFormat="1" applyBorder="1" applyAlignment="1" applyProtection="1">
      <alignment horizontal="center"/>
      <protection hidden="1"/>
    </xf>
    <xf numFmtId="166" fontId="0" fillId="0" borderId="5" xfId="0" applyNumberFormat="1" applyFill="1" applyBorder="1" applyAlignment="1" applyProtection="1">
      <alignment horizontal="center"/>
      <protection hidden="1" locked="0"/>
    </xf>
    <xf numFmtId="164" fontId="0" fillId="4" borderId="5" xfId="0" applyNumberFormat="1" applyFill="1" applyBorder="1" applyAlignment="1" applyProtection="1">
      <alignment horizontal="center"/>
      <protection hidden="1"/>
    </xf>
    <xf numFmtId="164" fontId="9" fillId="0" borderId="17" xfId="0" applyFont="1" applyBorder="1" applyAlignment="1" applyProtection="1">
      <alignment horizontal="center"/>
      <protection hidden="1"/>
    </xf>
    <xf numFmtId="164" fontId="0" fillId="0" borderId="0" xfId="0" applyBorder="1" applyAlignment="1" applyProtection="1">
      <alignment horizontal="center"/>
      <protection hidden="1"/>
    </xf>
    <xf numFmtId="164" fontId="0" fillId="0" borderId="15" xfId="0" applyBorder="1" applyAlignment="1" applyProtection="1">
      <alignment horizontal="center"/>
      <protection locked="0"/>
    </xf>
    <xf numFmtId="164" fontId="0" fillId="0" borderId="4" xfId="0" applyBorder="1" applyAlignment="1" applyProtection="1">
      <alignment horizontal="center"/>
      <protection locked="0"/>
    </xf>
    <xf numFmtId="164" fontId="0" fillId="0" borderId="0" xfId="0" applyBorder="1" applyAlignment="1" applyProtection="1">
      <alignment/>
      <protection hidden="1"/>
    </xf>
    <xf numFmtId="164" fontId="13" fillId="6" borderId="5" xfId="0" applyFont="1" applyFill="1" applyBorder="1" applyAlignment="1" applyProtection="1">
      <alignment horizontal="center"/>
      <protection hidden="1"/>
    </xf>
    <xf numFmtId="167" fontId="0" fillId="6" borderId="5" xfId="0" applyNumberFormat="1" applyFill="1" applyBorder="1" applyAlignment="1" applyProtection="1">
      <alignment horizontal="center"/>
      <protection hidden="1"/>
    </xf>
    <xf numFmtId="164" fontId="14" fillId="0" borderId="5" xfId="0" applyFont="1" applyFill="1" applyBorder="1" applyAlignment="1" applyProtection="1">
      <alignment horizontal="center"/>
      <protection hidden="1"/>
    </xf>
    <xf numFmtId="167" fontId="15" fillId="0" borderId="5" xfId="0" applyNumberFormat="1" applyFont="1" applyFill="1" applyBorder="1" applyAlignment="1" applyProtection="1">
      <alignment horizontal="center"/>
      <protection hidden="1"/>
    </xf>
    <xf numFmtId="164" fontId="0" fillId="0" borderId="0" xfId="0" applyFill="1" applyBorder="1" applyAlignment="1" applyProtection="1">
      <alignment horizontal="center"/>
      <protection hidden="1"/>
    </xf>
    <xf numFmtId="164" fontId="0" fillId="0" borderId="5" xfId="0" applyBorder="1" applyAlignment="1" applyProtection="1">
      <alignment horizontal="center" vertical="center"/>
      <protection locked="0"/>
    </xf>
    <xf numFmtId="164" fontId="0" fillId="0" borderId="5" xfId="0" applyFill="1" applyBorder="1" applyAlignment="1" applyProtection="1">
      <alignment horizontal="center"/>
      <protection locked="0"/>
    </xf>
    <xf numFmtId="164" fontId="0" fillId="0" borderId="18" xfId="0" applyBorder="1" applyAlignment="1" applyProtection="1">
      <alignment horizontal="center"/>
      <protection locked="0"/>
    </xf>
    <xf numFmtId="164" fontId="0" fillId="0" borderId="9" xfId="0" applyBorder="1" applyAlignment="1" applyProtection="1">
      <alignment horizontal="center"/>
      <protection locked="0"/>
    </xf>
    <xf numFmtId="164" fontId="0" fillId="0" borderId="19" xfId="0" applyBorder="1" applyAlignment="1" applyProtection="1">
      <alignment horizontal="center"/>
      <protection locked="0"/>
    </xf>
    <xf numFmtId="164" fontId="0" fillId="0" borderId="18" xfId="0" applyNumberFormat="1" applyBorder="1" applyAlignment="1" applyProtection="1">
      <alignment horizontal="center"/>
      <protection hidden="1"/>
    </xf>
    <xf numFmtId="164" fontId="0" fillId="0" borderId="20" xfId="0" applyBorder="1" applyAlignment="1" applyProtection="1">
      <alignment horizontal="center"/>
      <protection hidden="1"/>
    </xf>
    <xf numFmtId="164" fontId="0" fillId="0" borderId="21" xfId="0" applyNumberFormat="1" applyBorder="1" applyAlignment="1" applyProtection="1">
      <alignment horizontal="center"/>
      <protection hidden="1"/>
    </xf>
    <xf numFmtId="164" fontId="0" fillId="0" borderId="21" xfId="0" applyBorder="1" applyAlignment="1" applyProtection="1">
      <alignment horizontal="center"/>
      <protection locked="0"/>
    </xf>
    <xf numFmtId="164" fontId="0" fillId="0" borderId="22" xfId="0" applyBorder="1" applyAlignment="1">
      <alignment horizontal="center"/>
    </xf>
    <xf numFmtId="164" fontId="0" fillId="2" borderId="5" xfId="0" applyFill="1" applyBorder="1" applyAlignment="1" applyProtection="1">
      <alignment horizontal="center" vertical="center"/>
      <protection hidden="1"/>
    </xf>
    <xf numFmtId="164" fontId="0" fillId="3" borderId="5" xfId="0" applyFill="1" applyBorder="1" applyAlignment="1" applyProtection="1">
      <alignment horizontal="center" vertical="center"/>
      <protection hidden="1"/>
    </xf>
    <xf numFmtId="164" fontId="0" fillId="4" borderId="18" xfId="0" applyFill="1" applyBorder="1" applyAlignment="1" applyProtection="1">
      <alignment horizontal="center" vertical="center"/>
      <protection hidden="1"/>
    </xf>
    <xf numFmtId="164" fontId="0" fillId="4" borderId="5" xfId="0" applyFill="1" applyBorder="1" applyAlignment="1" applyProtection="1">
      <alignment horizontal="center" vertical="center"/>
      <protection hidden="1"/>
    </xf>
    <xf numFmtId="164" fontId="0" fillId="5" borderId="5" xfId="0" applyFill="1" applyBorder="1" applyAlignment="1" applyProtection="1">
      <alignment horizontal="center" vertical="center"/>
      <protection hidden="1"/>
    </xf>
    <xf numFmtId="164" fontId="15" fillId="0" borderId="4" xfId="0" applyFont="1" applyBorder="1" applyAlignment="1" applyProtection="1">
      <alignment horizontal="center" vertical="center"/>
      <protection hidden="1"/>
    </xf>
    <xf numFmtId="164" fontId="0" fillId="0" borderId="0" xfId="0" applyFill="1" applyBorder="1" applyAlignment="1">
      <alignment horizontal="center"/>
    </xf>
    <xf numFmtId="164" fontId="9" fillId="3" borderId="12" xfId="0" applyFont="1" applyFill="1" applyBorder="1" applyAlignment="1" applyProtection="1">
      <alignment/>
      <protection hidden="1"/>
    </xf>
    <xf numFmtId="164" fontId="9" fillId="3" borderId="12" xfId="0" applyFont="1" applyFill="1" applyBorder="1" applyAlignment="1" applyProtection="1">
      <alignment horizontal="center"/>
      <protection hidden="1"/>
    </xf>
    <xf numFmtId="164" fontId="9" fillId="0" borderId="0" xfId="0" applyFont="1" applyFill="1" applyBorder="1" applyAlignment="1" applyProtection="1">
      <alignment horizontal="center"/>
      <protection hidden="1"/>
    </xf>
    <xf numFmtId="164" fontId="9" fillId="0" borderId="0" xfId="0" applyFont="1" applyBorder="1" applyAlignment="1" applyProtection="1">
      <alignment horizontal="center"/>
      <protection hidden="1"/>
    </xf>
    <xf numFmtId="164" fontId="0" fillId="4" borderId="12" xfId="0" applyFill="1" applyBorder="1" applyAlignment="1" applyProtection="1">
      <alignment horizontal="center" vertical="center"/>
      <protection hidden="1"/>
    </xf>
    <xf numFmtId="164" fontId="0" fillId="0" borderId="0" xfId="0" applyBorder="1" applyAlignment="1">
      <alignment/>
    </xf>
    <xf numFmtId="164" fontId="0" fillId="0" borderId="0" xfId="0" applyFill="1" applyBorder="1" applyAlignment="1">
      <alignment/>
    </xf>
    <xf numFmtId="164" fontId="9" fillId="3" borderId="5" xfId="0" applyFont="1" applyFill="1" applyBorder="1" applyAlignment="1" applyProtection="1">
      <alignment/>
      <protection hidden="1"/>
    </xf>
    <xf numFmtId="164" fontId="9" fillId="3" borderId="5" xfId="0" applyFont="1" applyFill="1" applyBorder="1" applyAlignment="1" applyProtection="1">
      <alignment horizontal="center"/>
      <protection hidden="1"/>
    </xf>
    <xf numFmtId="164" fontId="0" fillId="0" borderId="0" xfId="0" applyBorder="1" applyAlignment="1" applyProtection="1">
      <alignment horizontal="center"/>
      <protection locked="0"/>
    </xf>
    <xf numFmtId="164" fontId="9" fillId="0" borderId="6" xfId="0" applyFont="1" applyBorder="1" applyAlignment="1" applyProtection="1">
      <alignment horizontal="center"/>
      <protection hidden="1"/>
    </xf>
    <xf numFmtId="164" fontId="0" fillId="0" borderId="8" xfId="0" applyBorder="1" applyAlignment="1" applyProtection="1">
      <alignment horizontal="center"/>
      <protection hidden="1"/>
    </xf>
    <xf numFmtId="164" fontId="9" fillId="0" borderId="23" xfId="0" applyFont="1" applyBorder="1" applyAlignment="1" applyProtection="1">
      <alignment horizontal="center" vertical="center"/>
      <protection hidden="1"/>
    </xf>
    <xf numFmtId="164" fontId="9" fillId="0" borderId="3" xfId="0" applyFont="1" applyBorder="1" applyAlignment="1" applyProtection="1">
      <alignment horizontal="center"/>
      <protection hidden="1"/>
    </xf>
    <xf numFmtId="164" fontId="0" fillId="0" borderId="0" xfId="0" applyAlignment="1" applyProtection="1">
      <alignment horizontal="center"/>
      <protection hidden="1"/>
    </xf>
    <xf numFmtId="164" fontId="9" fillId="2" borderId="5" xfId="0" applyFont="1" applyFill="1" applyBorder="1" applyAlignment="1" applyProtection="1">
      <alignment/>
      <protection hidden="1"/>
    </xf>
    <xf numFmtId="164" fontId="9" fillId="2" borderId="5" xfId="0" applyFont="1" applyFill="1" applyBorder="1" applyAlignment="1" applyProtection="1">
      <alignment horizontal="center"/>
      <protection hidden="1"/>
    </xf>
    <xf numFmtId="164" fontId="0" fillId="0" borderId="0" xfId="0" applyFill="1" applyBorder="1" applyAlignment="1" applyProtection="1">
      <alignment horizontal="center"/>
      <protection locked="0"/>
    </xf>
    <xf numFmtId="164" fontId="9" fillId="0" borderId="16" xfId="0" applyFont="1" applyBorder="1" applyAlignment="1" applyProtection="1">
      <alignment horizontal="center"/>
      <protection hidden="1"/>
    </xf>
    <xf numFmtId="164" fontId="0" fillId="0" borderId="17" xfId="0" applyBorder="1" applyAlignment="1" applyProtection="1">
      <alignment horizontal="center"/>
      <protection hidden="1"/>
    </xf>
    <xf numFmtId="164" fontId="16" fillId="6" borderId="5" xfId="0" applyFont="1" applyFill="1" applyBorder="1" applyAlignment="1" applyProtection="1">
      <alignment horizontal="center"/>
      <protection hidden="1"/>
    </xf>
    <xf numFmtId="167" fontId="17" fillId="6" borderId="5" xfId="0" applyNumberFormat="1" applyFont="1" applyFill="1" applyBorder="1" applyAlignment="1" applyProtection="1">
      <alignment horizontal="center"/>
      <protection hidden="1"/>
    </xf>
    <xf numFmtId="164" fontId="9" fillId="0" borderId="24" xfId="0" applyFont="1" applyBorder="1" applyAlignment="1" applyProtection="1">
      <alignment horizontal="center"/>
      <protection hidden="1"/>
    </xf>
    <xf numFmtId="164" fontId="9" fillId="0" borderId="25" xfId="0" applyFont="1" applyBorder="1" applyAlignment="1" applyProtection="1">
      <alignment horizontal="center" vertical="center"/>
      <protection hidden="1"/>
    </xf>
    <xf numFmtId="164" fontId="9" fillId="0" borderId="1" xfId="0" applyFont="1" applyBorder="1" applyAlignment="1" applyProtection="1">
      <alignment horizontal="center" vertical="center" wrapText="1"/>
      <protection hidden="1"/>
    </xf>
    <xf numFmtId="164" fontId="9" fillId="0" borderId="26" xfId="0" applyFont="1" applyBorder="1" applyAlignment="1" applyProtection="1">
      <alignment horizontal="center" vertical="center" wrapText="1"/>
      <protection hidden="1"/>
    </xf>
    <xf numFmtId="164" fontId="9" fillId="0" borderId="27" xfId="0" applyFont="1" applyBorder="1" applyAlignment="1" applyProtection="1">
      <alignment horizontal="center" vertical="center"/>
      <protection hidden="1"/>
    </xf>
    <xf numFmtId="164" fontId="18" fillId="0" borderId="5" xfId="0" applyFont="1" applyFill="1" applyBorder="1" applyAlignment="1" applyProtection="1">
      <alignment horizontal="center"/>
      <protection hidden="1"/>
    </xf>
    <xf numFmtId="167" fontId="19" fillId="0" borderId="5" xfId="0" applyNumberFormat="1" applyFont="1" applyFill="1" applyBorder="1" applyAlignment="1" applyProtection="1">
      <alignment horizontal="center"/>
      <protection hidden="1"/>
    </xf>
    <xf numFmtId="164" fontId="9" fillId="0" borderId="28" xfId="0" applyFont="1" applyBorder="1" applyAlignment="1" applyProtection="1">
      <alignment horizontal="center" vertical="center" wrapText="1"/>
      <protection hidden="1"/>
    </xf>
    <xf numFmtId="167" fontId="0" fillId="0" borderId="17" xfId="0" applyNumberFormat="1" applyBorder="1" applyAlignment="1" applyProtection="1">
      <alignment horizontal="center"/>
      <protection hidden="1"/>
    </xf>
    <xf numFmtId="164" fontId="9" fillId="0" borderId="28" xfId="0" applyFont="1" applyBorder="1" applyAlignment="1" applyProtection="1">
      <alignment horizontal="center" vertical="center"/>
      <protection hidden="1"/>
    </xf>
    <xf numFmtId="164" fontId="9" fillId="0" borderId="29" xfId="0" applyFont="1" applyBorder="1" applyAlignment="1" applyProtection="1">
      <alignment horizontal="center"/>
      <protection hidden="1"/>
    </xf>
    <xf numFmtId="164" fontId="0" fillId="0" borderId="30" xfId="0" applyBorder="1" applyAlignment="1" applyProtection="1">
      <alignment horizontal="center"/>
      <protection hidden="1"/>
    </xf>
    <xf numFmtId="164" fontId="9" fillId="0" borderId="31" xfId="0" applyFont="1" applyBorder="1" applyAlignment="1" applyProtection="1">
      <alignment horizontal="center" vertical="center"/>
      <protection hidden="1"/>
    </xf>
    <xf numFmtId="164" fontId="9" fillId="0" borderId="32" xfId="0" applyFont="1" applyBorder="1" applyAlignment="1" applyProtection="1">
      <alignment horizontal="center" vertical="center"/>
      <protection hidden="1"/>
    </xf>
    <xf numFmtId="164" fontId="0" fillId="2" borderId="0" xfId="0" applyFill="1" applyAlignment="1" applyProtection="1">
      <alignment vertical="center"/>
      <protection hidden="1"/>
    </xf>
    <xf numFmtId="164" fontId="20" fillId="2" borderId="0" xfId="0" applyFont="1" applyFill="1" applyBorder="1" applyAlignment="1" applyProtection="1">
      <alignment horizontal="left" vertical="center"/>
      <protection hidden="1"/>
    </xf>
    <xf numFmtId="164" fontId="20" fillId="3" borderId="0" xfId="0" applyNumberFormat="1" applyFont="1" applyFill="1" applyBorder="1" applyAlignment="1" applyProtection="1">
      <alignment horizontal="center" vertical="center"/>
      <protection hidden="1"/>
    </xf>
    <xf numFmtId="164" fontId="1" fillId="3" borderId="0" xfId="0" applyFont="1" applyFill="1" applyBorder="1" applyAlignment="1" applyProtection="1">
      <alignment vertical="center"/>
      <protection hidden="1"/>
    </xf>
    <xf numFmtId="164" fontId="0" fillId="2" borderId="0" xfId="0" applyFill="1" applyAlignment="1" applyProtection="1">
      <alignment horizontal="center" vertical="center"/>
      <protection hidden="1"/>
    </xf>
    <xf numFmtId="164" fontId="20" fillId="2" borderId="0" xfId="0" applyFont="1" applyFill="1" applyBorder="1" applyAlignment="1" applyProtection="1">
      <alignment vertical="center"/>
      <protection hidden="1"/>
    </xf>
    <xf numFmtId="164" fontId="1" fillId="2" borderId="0" xfId="0" applyFont="1" applyFill="1" applyBorder="1" applyAlignment="1" applyProtection="1">
      <alignment vertical="center"/>
      <protection hidden="1"/>
    </xf>
    <xf numFmtId="164" fontId="1" fillId="0" borderId="0" xfId="0" applyFont="1" applyBorder="1" applyAlignment="1" applyProtection="1">
      <alignment/>
      <protection hidden="1"/>
    </xf>
    <xf numFmtId="164" fontId="20" fillId="2" borderId="0" xfId="0" applyFont="1" applyFill="1" applyBorder="1" applyAlignment="1" applyProtection="1">
      <alignment horizontal="right" vertical="center"/>
      <protection hidden="1"/>
    </xf>
    <xf numFmtId="164" fontId="20" fillId="2" borderId="0" xfId="0" applyNumberFormat="1" applyFont="1" applyFill="1" applyBorder="1" applyAlignment="1" applyProtection="1">
      <alignment horizontal="center" vertical="center"/>
      <protection hidden="1"/>
    </xf>
    <xf numFmtId="164" fontId="20" fillId="2" borderId="0" xfId="0" applyNumberFormat="1" applyFont="1" applyFill="1" applyBorder="1" applyAlignment="1" applyProtection="1">
      <alignment vertical="center"/>
      <protection hidden="1"/>
    </xf>
    <xf numFmtId="164" fontId="20" fillId="0" borderId="0" xfId="0" applyNumberFormat="1" applyFont="1" applyFill="1" applyBorder="1" applyAlignment="1" applyProtection="1">
      <alignment vertical="center"/>
      <protection hidden="1"/>
    </xf>
    <xf numFmtId="164" fontId="0" fillId="0" borderId="0" xfId="0" applyAlignment="1" applyProtection="1">
      <alignment/>
      <protection hidden="1"/>
    </xf>
    <xf numFmtId="164" fontId="0" fillId="2" borderId="0" xfId="0" applyFill="1" applyBorder="1" applyAlignment="1" applyProtection="1">
      <alignment vertical="center"/>
      <protection hidden="1"/>
    </xf>
    <xf numFmtId="164" fontId="9" fillId="0" borderId="0" xfId="0" applyFont="1" applyBorder="1" applyAlignment="1">
      <alignment horizontal="center" vertical="center" wrapText="1"/>
    </xf>
    <xf numFmtId="164" fontId="9" fillId="0" borderId="0" xfId="0" applyFont="1" applyFill="1" applyBorder="1" applyAlignment="1">
      <alignment horizontal="center" vertical="center" wrapText="1"/>
    </xf>
    <xf numFmtId="164" fontId="9" fillId="2" borderId="0" xfId="0" applyFont="1" applyFill="1" applyBorder="1" applyAlignment="1" applyProtection="1">
      <alignment horizontal="center" vertical="center"/>
      <protection hidden="1"/>
    </xf>
    <xf numFmtId="164" fontId="9" fillId="3" borderId="0" xfId="0" applyFont="1" applyFill="1" applyAlignment="1" applyProtection="1">
      <alignment horizontal="center" vertical="center"/>
      <protection hidden="1"/>
    </xf>
    <xf numFmtId="164" fontId="9" fillId="2" borderId="0" xfId="0" applyFont="1" applyFill="1" applyAlignment="1" applyProtection="1">
      <alignment vertical="center"/>
      <protection hidden="1"/>
    </xf>
    <xf numFmtId="164" fontId="9" fillId="2" borderId="0" xfId="0" applyFont="1" applyFill="1" applyAlignment="1" applyProtection="1">
      <alignment horizontal="center" vertical="center"/>
      <protection hidden="1"/>
    </xf>
    <xf numFmtId="164" fontId="0" fillId="0" borderId="0" xfId="0" applyBorder="1" applyAlignment="1" applyProtection="1">
      <alignment horizontal="center" wrapText="1"/>
      <protection hidden="1"/>
    </xf>
    <xf numFmtId="164" fontId="0" fillId="0" borderId="0" xfId="0" applyFill="1" applyBorder="1" applyAlignment="1" applyProtection="1">
      <alignment horizontal="center" wrapText="1"/>
      <protection hidden="1"/>
    </xf>
    <xf numFmtId="164" fontId="9" fillId="0" borderId="0" xfId="0" applyFont="1" applyFill="1" applyBorder="1" applyAlignment="1" applyProtection="1">
      <alignment/>
      <protection hidden="1"/>
    </xf>
    <xf numFmtId="164" fontId="0" fillId="0" borderId="0" xfId="0" applyFill="1" applyBorder="1" applyAlignment="1" applyProtection="1">
      <alignment/>
      <protection hidden="1"/>
    </xf>
    <xf numFmtId="164" fontId="9" fillId="0" borderId="5" xfId="0" applyFont="1" applyBorder="1" applyAlignment="1" applyProtection="1">
      <alignment horizontal="center" vertical="center" wrapText="1"/>
      <protection locked="0"/>
    </xf>
    <xf numFmtId="164" fontId="9" fillId="0" borderId="5" xfId="0" applyFont="1" applyBorder="1" applyAlignment="1" applyProtection="1">
      <alignment horizontal="center" vertical="center"/>
      <protection locked="0"/>
    </xf>
    <xf numFmtId="164" fontId="0" fillId="0" borderId="5" xfId="0" applyBorder="1" applyAlignment="1" applyProtection="1">
      <alignment horizontal="center" wrapText="1"/>
      <protection hidden="1"/>
    </xf>
    <xf numFmtId="164" fontId="0" fillId="0" borderId="0" xfId="0" applyBorder="1" applyAlignment="1" applyProtection="1">
      <alignment wrapText="1"/>
      <protection hidden="1"/>
    </xf>
    <xf numFmtId="168" fontId="0" fillId="0" borderId="5" xfId="0" applyNumberFormat="1" applyBorder="1" applyAlignment="1" applyProtection="1">
      <alignment wrapText="1"/>
      <protection locked="0"/>
    </xf>
    <xf numFmtId="164" fontId="0" fillId="0" borderId="5" xfId="0" applyFont="1" applyBorder="1" applyAlignment="1" applyProtection="1">
      <alignment horizontal="left" wrapText="1"/>
      <protection locked="0"/>
    </xf>
    <xf numFmtId="164" fontId="0" fillId="0" borderId="5" xfId="0" applyBorder="1" applyAlignment="1" applyProtection="1">
      <alignment horizontal="left" wrapText="1"/>
      <protection locked="0"/>
    </xf>
    <xf numFmtId="164" fontId="0" fillId="0" borderId="5" xfId="0" applyBorder="1" applyAlignment="1" applyProtection="1">
      <alignment horizontal="center" wrapText="1"/>
      <protection locked="0"/>
    </xf>
    <xf numFmtId="164" fontId="0" fillId="0" borderId="5" xfId="0" applyFont="1" applyBorder="1" applyAlignment="1" applyProtection="1">
      <alignment horizontal="center" wrapText="1"/>
      <protection locked="0"/>
    </xf>
    <xf numFmtId="164" fontId="0" fillId="0" borderId="4" xfId="0" applyFont="1" applyBorder="1" applyAlignment="1" applyProtection="1">
      <alignment horizontal="left" wrapText="1"/>
      <protection locked="0"/>
    </xf>
    <xf numFmtId="164" fontId="9" fillId="0" borderId="0" xfId="0" applyFont="1" applyBorder="1" applyAlignment="1">
      <alignment horizontal="center"/>
    </xf>
    <xf numFmtId="164" fontId="0" fillId="0" borderId="4" xfId="0" applyBorder="1" applyAlignment="1" applyProtection="1">
      <alignment horizontal="left" wrapText="1"/>
      <protection locked="0"/>
    </xf>
    <xf numFmtId="164" fontId="0" fillId="0" borderId="14" xfId="0" applyBorder="1" applyAlignment="1" applyProtection="1">
      <alignment horizontal="left" wrapText="1"/>
      <protection locked="0"/>
    </xf>
    <xf numFmtId="164" fontId="0" fillId="0" borderId="4" xfId="0" applyBorder="1" applyAlignment="1" applyProtection="1">
      <alignment horizontal="center" wrapText="1"/>
      <protection locked="0"/>
    </xf>
    <xf numFmtId="164" fontId="0" fillId="0" borderId="5" xfId="0" applyBorder="1" applyAlignment="1" applyProtection="1">
      <alignment wrapText="1"/>
      <protection locked="0"/>
    </xf>
    <xf numFmtId="164" fontId="0" fillId="0" borderId="0" xfId="0" applyFill="1" applyAlignment="1" applyProtection="1">
      <alignment/>
      <protection locked="0"/>
    </xf>
    <xf numFmtId="164" fontId="9" fillId="0" borderId="5" xfId="0" applyFont="1" applyBorder="1" applyAlignment="1" applyProtection="1">
      <alignment horizontal="center"/>
      <protection locked="0"/>
    </xf>
    <xf numFmtId="164" fontId="0" fillId="0" borderId="5" xfId="0" applyFont="1" applyBorder="1" applyAlignment="1" applyProtection="1">
      <alignment horizontal="center"/>
      <protection locked="0"/>
    </xf>
    <xf numFmtId="164" fontId="0" fillId="0" borderId="5" xfId="0" applyBorder="1" applyAlignment="1" applyProtection="1">
      <alignment horizontal="center"/>
      <protection hidden="1" locked="0"/>
    </xf>
    <xf numFmtId="164" fontId="15" fillId="0" borderId="0" xfId="0" applyFont="1" applyAlignment="1" applyProtection="1">
      <alignment/>
      <protection hidden="1"/>
    </xf>
    <xf numFmtId="164" fontId="0" fillId="0" borderId="0" xfId="0" applyFont="1" applyAlignment="1" applyProtection="1">
      <alignment horizontal="center"/>
      <protection locked="0"/>
    </xf>
    <xf numFmtId="164" fontId="0" fillId="0" borderId="5" xfId="0" applyFont="1" applyBorder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ill>
        <patternFill patternType="solid">
          <fgColor rgb="FFFFCC00"/>
          <bgColor rgb="FFFF9900"/>
        </patternFill>
      </fill>
      <border/>
    </dxf>
    <dxf>
      <fill>
        <patternFill patternType="solid">
          <fgColor rgb="FFFF9900"/>
          <bgColor rgb="FFFF6600"/>
        </patternFill>
      </fill>
      <border/>
    </dxf>
    <dxf>
      <fill>
        <patternFill patternType="solid">
          <fgColor rgb="FFFF8080"/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результативности</a:t>
            </a:r>
          </a:p>
        </c:rich>
      </c:tx>
      <c:layout>
        <c:manualLayout>
          <c:xMode val="factor"/>
          <c:yMode val="factor"/>
          <c:x val="-0.00175"/>
          <c:y val="0.02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415"/>
          <c:w val="0.927"/>
          <c:h val="0.77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'анализ контрольной работы'!$C$109:$AP$109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val>
            <c:numRef>
              <c:f>'анализ контрольной работы'!$C$110:$AP$110</c:f>
              <c:numCache/>
            </c:numRef>
          </c:val>
          <c:smooth val="0"/>
        </c:ser>
        <c:marker val="1"/>
        <c:axId val="2042050"/>
        <c:axId val="18378451"/>
      </c:lineChart>
      <c:dateAx>
        <c:axId val="20420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№ задания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378451"/>
        <c:crossesAt val="0"/>
        <c:auto val="0"/>
        <c:noMultiLvlLbl val="0"/>
      </c:dateAx>
      <c:valAx>
        <c:axId val="18378451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% выполнения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42050"/>
        <c:crossesAt val="1"/>
        <c:crossBetween val="midCat"/>
        <c:dispUnits/>
      </c:valAx>
      <c:spPr>
        <a:gradFill rotWithShape="1">
          <a:gsLst>
            <a:gs pos="0">
              <a:srgbClr val="CCFFCC"/>
            </a:gs>
            <a:gs pos="100000">
              <a:srgbClr val="FFCC9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48</xdr:col>
      <xdr:colOff>590550</xdr:colOff>
      <xdr:row>48</xdr:row>
      <xdr:rowOff>104775</xdr:rowOff>
    </xdr:from>
    <xdr:to>
      <xdr:col>59</xdr:col>
      <xdr:colOff>552450</xdr:colOff>
      <xdr:row>68</xdr:row>
      <xdr:rowOff>85725</xdr:rowOff>
    </xdr:to>
    <xdr:graphicFrame>
      <xdr:nvGraphicFramePr>
        <xdr:cNvPr id="1" name="Chart 1"/>
        <xdr:cNvGraphicFramePr/>
      </xdr:nvGraphicFramePr>
      <xdr:xfrm>
        <a:off x="18202275" y="8667750"/>
        <a:ext cx="7467600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26"/>
  <sheetViews>
    <sheetView showGridLines="0" tabSelected="1" workbookViewId="0" topLeftCell="A1">
      <selection activeCell="D5" sqref="D5"/>
    </sheetView>
  </sheetViews>
  <sheetFormatPr defaultColWidth="9.00390625" defaultRowHeight="12.75"/>
  <cols>
    <col min="1" max="1" width="7.375" style="0" customWidth="1"/>
    <col min="2" max="2" width="24.125" style="0" customWidth="1"/>
    <col min="3" max="3" width="4.25390625" style="0" customWidth="1"/>
    <col min="4" max="4" width="4.375" style="0" customWidth="1"/>
    <col min="5" max="5" width="4.75390625" style="0" customWidth="1"/>
    <col min="6" max="9" width="3.75390625" style="0" customWidth="1"/>
    <col min="10" max="10" width="3.00390625" style="0" customWidth="1"/>
    <col min="11" max="32" width="3.75390625" style="0" customWidth="1"/>
    <col min="33" max="33" width="5.125" style="0" customWidth="1"/>
    <col min="34" max="39" width="3.75390625" style="0" customWidth="1"/>
    <col min="40" max="40" width="3.75390625" style="1" customWidth="1"/>
    <col min="41" max="42" width="3.75390625" style="0" customWidth="1"/>
    <col min="43" max="43" width="8.625" style="0" customWidth="1"/>
    <col min="44" max="44" width="7.25390625" style="0" customWidth="1"/>
    <col min="45" max="45" width="7.875" style="0" customWidth="1"/>
    <col min="46" max="46" width="7.25390625" style="0" customWidth="1"/>
    <col min="47" max="47" width="6.875" style="0" customWidth="1"/>
    <col min="50" max="50" width="7.625" style="0" customWidth="1"/>
    <col min="51" max="51" width="7.625" style="2" customWidth="1"/>
    <col min="52" max="52" width="3.875" style="1" customWidth="1"/>
    <col min="53" max="53" width="26.125" style="0" customWidth="1"/>
    <col min="54" max="55" width="5.375" style="0" customWidth="1"/>
    <col min="56" max="56" width="5.75390625" style="0" customWidth="1"/>
    <col min="58" max="58" width="9.75390625" style="0" customWidth="1"/>
  </cols>
  <sheetData>
    <row r="1" spans="1:35" ht="12.75">
      <c r="A1" s="3"/>
      <c r="B1" s="4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3"/>
      <c r="AH1" s="3"/>
      <c r="AI1" s="3"/>
    </row>
    <row r="2" spans="1:35" ht="12.75">
      <c r="A2" s="3"/>
      <c r="B2" s="5" t="s">
        <v>1</v>
      </c>
      <c r="C2" s="6" t="s">
        <v>2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3"/>
      <c r="AH2" s="3"/>
      <c r="AI2" s="3"/>
    </row>
    <row r="3" spans="1:35" ht="12.75">
      <c r="A3" s="3"/>
      <c r="B3" s="5" t="s">
        <v>3</v>
      </c>
      <c r="C3" s="7">
        <v>8</v>
      </c>
      <c r="D3" s="8" t="s">
        <v>4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9"/>
      <c r="AG3" s="3"/>
      <c r="AH3" s="3"/>
      <c r="AI3" s="3"/>
    </row>
    <row r="4" spans="1:35" ht="12.75">
      <c r="A4" s="3"/>
      <c r="B4" s="10" t="s">
        <v>5</v>
      </c>
      <c r="C4" s="6" t="s">
        <v>6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3"/>
      <c r="AH4" s="3"/>
      <c r="AI4" s="3"/>
    </row>
    <row r="5" spans="1:35" ht="12.75">
      <c r="A5" s="3"/>
      <c r="B5" s="11" t="s">
        <v>7</v>
      </c>
      <c r="C5" s="11"/>
      <c r="D5" s="12" t="s">
        <v>8</v>
      </c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3"/>
      <c r="AH5" s="3"/>
      <c r="AI5" s="3"/>
    </row>
    <row r="6" spans="1:53" ht="12.75">
      <c r="A6" s="3"/>
      <c r="B6" s="13"/>
      <c r="C6" s="3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9"/>
      <c r="AG6" s="3"/>
      <c r="AH6" s="3"/>
      <c r="AI6" s="3"/>
      <c r="BA6" s="14" t="s">
        <v>9</v>
      </c>
    </row>
    <row r="7" spans="1:60" ht="15.75" customHeight="1">
      <c r="A7" s="15" t="s">
        <v>10</v>
      </c>
      <c r="B7" s="15"/>
      <c r="C7" s="16">
        <v>1</v>
      </c>
      <c r="D7" s="16">
        <v>2</v>
      </c>
      <c r="E7" s="16">
        <v>3</v>
      </c>
      <c r="F7" s="16">
        <v>4</v>
      </c>
      <c r="G7" s="16">
        <v>5</v>
      </c>
      <c r="H7" s="16">
        <v>6</v>
      </c>
      <c r="I7" s="16">
        <v>7</v>
      </c>
      <c r="J7" s="16">
        <v>8</v>
      </c>
      <c r="K7" s="16">
        <v>9</v>
      </c>
      <c r="L7" s="16">
        <v>10</v>
      </c>
      <c r="M7" s="16">
        <v>11</v>
      </c>
      <c r="N7" s="16">
        <v>12</v>
      </c>
      <c r="O7" s="16">
        <v>13</v>
      </c>
      <c r="P7" s="16">
        <v>14</v>
      </c>
      <c r="Q7" s="16">
        <v>15</v>
      </c>
      <c r="R7" s="16">
        <v>16</v>
      </c>
      <c r="S7" s="16">
        <v>17</v>
      </c>
      <c r="T7" s="16">
        <v>18</v>
      </c>
      <c r="U7" s="16">
        <v>19</v>
      </c>
      <c r="V7" s="16">
        <v>20</v>
      </c>
      <c r="W7" s="16">
        <v>21</v>
      </c>
      <c r="X7" s="16">
        <v>22</v>
      </c>
      <c r="Y7" s="16">
        <v>23</v>
      </c>
      <c r="Z7" s="16">
        <v>24</v>
      </c>
      <c r="AA7" s="16">
        <v>25</v>
      </c>
      <c r="AB7" s="16">
        <v>26</v>
      </c>
      <c r="AC7" s="16">
        <v>27</v>
      </c>
      <c r="AD7" s="16">
        <v>28</v>
      </c>
      <c r="AE7" s="16">
        <v>29</v>
      </c>
      <c r="AF7" s="16">
        <v>30</v>
      </c>
      <c r="AG7" s="16">
        <v>31</v>
      </c>
      <c r="AH7" s="16">
        <v>32</v>
      </c>
      <c r="AI7" s="16">
        <v>33</v>
      </c>
      <c r="AJ7" s="16">
        <v>34</v>
      </c>
      <c r="AK7" s="16">
        <v>35</v>
      </c>
      <c r="AL7" s="16">
        <v>36</v>
      </c>
      <c r="AM7" s="16">
        <v>37</v>
      </c>
      <c r="AN7" s="16">
        <v>38</v>
      </c>
      <c r="AO7" s="16">
        <v>39</v>
      </c>
      <c r="AP7" s="16">
        <v>40</v>
      </c>
      <c r="AQ7" s="17"/>
      <c r="AZ7" s="18" t="s">
        <v>11</v>
      </c>
      <c r="BA7" s="19" t="s">
        <v>12</v>
      </c>
      <c r="BB7" s="20" t="s">
        <v>13</v>
      </c>
      <c r="BC7" s="20" t="s">
        <v>14</v>
      </c>
      <c r="BD7" s="21" t="s">
        <v>15</v>
      </c>
      <c r="BE7" s="22"/>
      <c r="BF7" s="22"/>
      <c r="BG7" s="22"/>
      <c r="BH7" s="22"/>
    </row>
    <row r="8" spans="1:60" ht="15.75" customHeight="1">
      <c r="A8" s="15" t="s">
        <v>16</v>
      </c>
      <c r="B8" s="15"/>
      <c r="C8" s="16" t="s">
        <v>17</v>
      </c>
      <c r="D8" s="16" t="s">
        <v>17</v>
      </c>
      <c r="E8" s="16" t="s">
        <v>17</v>
      </c>
      <c r="F8" s="16" t="s">
        <v>17</v>
      </c>
      <c r="G8" s="16" t="s">
        <v>17</v>
      </c>
      <c r="H8" s="16" t="s">
        <v>17</v>
      </c>
      <c r="I8" s="16" t="s">
        <v>17</v>
      </c>
      <c r="J8" s="16" t="s">
        <v>17</v>
      </c>
      <c r="K8" s="16" t="s">
        <v>17</v>
      </c>
      <c r="L8" s="16" t="s">
        <v>17</v>
      </c>
      <c r="M8" s="16" t="s">
        <v>17</v>
      </c>
      <c r="N8" s="16" t="s">
        <v>17</v>
      </c>
      <c r="O8" s="16" t="s">
        <v>17</v>
      </c>
      <c r="P8" s="16" t="s">
        <v>17</v>
      </c>
      <c r="Q8" s="16" t="s">
        <v>17</v>
      </c>
      <c r="R8" s="16" t="s">
        <v>17</v>
      </c>
      <c r="S8" s="16" t="s">
        <v>17</v>
      </c>
      <c r="T8" s="16" t="s">
        <v>17</v>
      </c>
      <c r="U8" s="16" t="s">
        <v>17</v>
      </c>
      <c r="V8" s="16" t="s">
        <v>17</v>
      </c>
      <c r="W8" s="16" t="s">
        <v>17</v>
      </c>
      <c r="X8" s="16" t="s">
        <v>17</v>
      </c>
      <c r="Y8" s="16" t="s">
        <v>17</v>
      </c>
      <c r="Z8" s="16" t="s">
        <v>17</v>
      </c>
      <c r="AA8" s="16" t="s">
        <v>17</v>
      </c>
      <c r="AB8" s="16" t="s">
        <v>17</v>
      </c>
      <c r="AC8" s="16" t="s">
        <v>17</v>
      </c>
      <c r="AD8" s="16" t="s">
        <v>17</v>
      </c>
      <c r="AE8" s="16" t="s">
        <v>17</v>
      </c>
      <c r="AF8" s="16" t="s">
        <v>17</v>
      </c>
      <c r="AG8" s="16" t="s">
        <v>17</v>
      </c>
      <c r="AH8" s="16" t="s">
        <v>17</v>
      </c>
      <c r="AI8" s="16" t="s">
        <v>18</v>
      </c>
      <c r="AJ8" s="16" t="s">
        <v>18</v>
      </c>
      <c r="AK8" s="16" t="s">
        <v>18</v>
      </c>
      <c r="AL8" s="16" t="s">
        <v>18</v>
      </c>
      <c r="AM8" s="16" t="s">
        <v>18</v>
      </c>
      <c r="AN8" s="16" t="s">
        <v>18</v>
      </c>
      <c r="AO8" s="16" t="s">
        <v>18</v>
      </c>
      <c r="AP8" s="16" t="s">
        <v>18</v>
      </c>
      <c r="AQ8" s="17"/>
      <c r="AZ8" s="18"/>
      <c r="BA8" s="19"/>
      <c r="BB8" s="20"/>
      <c r="BC8" s="20"/>
      <c r="BD8" s="21"/>
      <c r="BE8" s="22"/>
      <c r="BF8" s="22"/>
      <c r="BG8" s="22"/>
      <c r="BH8" s="22"/>
    </row>
    <row r="9" spans="1:60" ht="12.75">
      <c r="A9" s="23" t="s">
        <v>19</v>
      </c>
      <c r="B9" s="23"/>
      <c r="C9" s="24">
        <v>6</v>
      </c>
      <c r="D9" s="24">
        <v>1</v>
      </c>
      <c r="E9" s="24">
        <v>1</v>
      </c>
      <c r="F9" s="24">
        <v>4</v>
      </c>
      <c r="G9" s="24">
        <v>2</v>
      </c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Z9" s="18"/>
      <c r="BA9" s="19"/>
      <c r="BB9" s="20"/>
      <c r="BC9" s="20"/>
      <c r="BD9" s="21"/>
      <c r="BE9" s="22"/>
      <c r="BF9" s="22"/>
      <c r="BG9" s="22"/>
      <c r="BH9" s="22"/>
    </row>
    <row r="10" spans="1:60" ht="62.25" customHeight="1">
      <c r="A10" s="25" t="s">
        <v>11</v>
      </c>
      <c r="B10" s="26" t="s">
        <v>12</v>
      </c>
      <c r="C10" s="27" t="s">
        <v>20</v>
      </c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8" t="s">
        <v>21</v>
      </c>
      <c r="AR10" s="29" t="s">
        <v>22</v>
      </c>
      <c r="AS10" s="30" t="s">
        <v>14</v>
      </c>
      <c r="AT10" s="30" t="s">
        <v>23</v>
      </c>
      <c r="AU10" s="31" t="s">
        <v>24</v>
      </c>
      <c r="AV10" s="32" t="s">
        <v>25</v>
      </c>
      <c r="AW10" s="29" t="s">
        <v>26</v>
      </c>
      <c r="AX10" s="33" t="s">
        <v>27</v>
      </c>
      <c r="AY10" s="34"/>
      <c r="AZ10" s="18"/>
      <c r="BA10" s="19"/>
      <c r="BB10" s="20"/>
      <c r="BC10" s="20"/>
      <c r="BD10" s="21"/>
      <c r="BE10" s="22"/>
      <c r="BF10" s="22"/>
      <c r="BG10" s="35"/>
      <c r="BH10" s="35"/>
    </row>
    <row r="11" spans="1:60" ht="12.75">
      <c r="A11" s="36">
        <v>1</v>
      </c>
      <c r="B11" s="37" t="s">
        <v>28</v>
      </c>
      <c r="C11" s="38">
        <v>2</v>
      </c>
      <c r="D11" s="39">
        <v>1</v>
      </c>
      <c r="E11" s="39">
        <v>1</v>
      </c>
      <c r="F11" s="39">
        <v>1</v>
      </c>
      <c r="G11" s="40">
        <v>2</v>
      </c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2"/>
      <c r="AQ11" s="43">
        <f aca="true" t="shared" si="0" ref="AQ11:AQ45">SUM($C$9:$AP$9)</f>
        <v>14</v>
      </c>
      <c r="AR11" s="44">
        <f>SUM(C11:AP11)</f>
        <v>7</v>
      </c>
      <c r="AS11" s="45">
        <f>BC11</f>
      </c>
      <c r="AT11" s="45">
        <f aca="true" t="shared" si="1" ref="AT11:AT45">IF(AQ11=0,"",ROUND((AR11/AQ11)*100,0))</f>
        <v>50</v>
      </c>
      <c r="AU11" s="46">
        <f aca="true" t="shared" si="2" ref="AU11:AU45">IF(AR11=0,0,(AQ11-AR11))</f>
        <v>7</v>
      </c>
      <c r="AV11" s="41">
        <v>3</v>
      </c>
      <c r="AW11" s="47">
        <f>IF(AT11=0,"",IF(AND(AT11&gt;90,AT11&lt;=100),5,IF(AND(AT11&gt;70,AT11&lt;=90),4,IF(AND(AT11&gt;=50,AT11&lt;=70),3,IF(AT11&lt;50,2,"")))))</f>
        <v>3</v>
      </c>
      <c r="AX11" s="48">
        <f aca="true" t="shared" si="3" ref="AX11:AX45">IF(BB11="","",IF((ABS(AV11-BB11)&gt;=1),ABS(AV11-BB11),""))</f>
      </c>
      <c r="AY11" s="49"/>
      <c r="AZ11" s="50">
        <v>1</v>
      </c>
      <c r="BA11" s="51" t="str">
        <f>B11</f>
        <v>Дудин Виталий</v>
      </c>
      <c r="BB11" s="52"/>
      <c r="BC11" s="53">
        <f>IF(BB11=5,100,IF(BB11=4.5,90,IF(BB11=4,80,IF(BB11=3.5,70,IF(BB11=3,60,IF(BB11=2.5,50,IF(BB11=2,40,"")))))))</f>
      </c>
      <c r="BD11" s="54">
        <f>IF(BB11="","",IF(BB11&gt;=4,(IF(BB11&gt;=5,"отл","хор"))," "))</f>
      </c>
      <c r="BE11" s="22"/>
      <c r="BF11" s="22"/>
      <c r="BG11" s="55"/>
      <c r="BH11" s="55"/>
    </row>
    <row r="12" spans="1:60" ht="12.75">
      <c r="A12" s="36">
        <v>2</v>
      </c>
      <c r="B12" s="37" t="s">
        <v>29</v>
      </c>
      <c r="C12" s="56">
        <v>4</v>
      </c>
      <c r="D12" s="41">
        <v>0</v>
      </c>
      <c r="E12" s="41">
        <v>1</v>
      </c>
      <c r="F12" s="41">
        <v>3</v>
      </c>
      <c r="G12" s="57">
        <v>2</v>
      </c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2"/>
      <c r="AQ12" s="43">
        <f t="shared" si="0"/>
        <v>14</v>
      </c>
      <c r="AR12" s="44">
        <f aca="true" t="shared" si="4" ref="AR12:AR45">SUM(C12:AP12)</f>
        <v>10</v>
      </c>
      <c r="AS12" s="45">
        <f aca="true" t="shared" si="5" ref="AS12:AS45">BC12</f>
      </c>
      <c r="AT12" s="45">
        <f t="shared" si="1"/>
        <v>71</v>
      </c>
      <c r="AU12" s="46">
        <f t="shared" si="2"/>
        <v>4</v>
      </c>
      <c r="AV12" s="41">
        <v>4</v>
      </c>
      <c r="AW12" s="47">
        <f aca="true" t="shared" si="6" ref="AW12:AW45">IF(AT12=0,"",IF(AND(AT12&gt;90,AT12&lt;=100),5,IF(AND(AT12&gt;70,AT12&lt;=90),4,IF(AND(AT12&gt;=50,AT12&lt;=70),3,IF(AT12&lt;50,2,"")))))</f>
        <v>4</v>
      </c>
      <c r="AX12" s="48">
        <f t="shared" si="3"/>
      </c>
      <c r="AY12" s="49"/>
      <c r="AZ12" s="50">
        <v>2</v>
      </c>
      <c r="BA12" s="51" t="str">
        <f aca="true" t="shared" si="7" ref="BA12:BA45">B12</f>
        <v>Едокова Лиза</v>
      </c>
      <c r="BB12" s="52"/>
      <c r="BC12" s="53">
        <f aca="true" t="shared" si="8" ref="BC12:BC45">IF(BB12=5,100,IF(BB12=4.5,90,IF(BB12=4,80,IF(BB12=3.5,70,IF(BB12=3,60,IF(BB12=2.5,50,IF(BB12=2,40,"")))))))</f>
      </c>
      <c r="BD12" s="54">
        <f aca="true" t="shared" si="9" ref="BD12:BD45">IF(BB12="","",IF(BB12&gt;=4,(IF(BB12&gt;=5,"отл","хор"))," "))</f>
      </c>
      <c r="BE12" s="22"/>
      <c r="BF12" s="22"/>
      <c r="BG12" s="55"/>
      <c r="BH12" s="55"/>
    </row>
    <row r="13" spans="1:60" ht="12.75">
      <c r="A13" s="36">
        <v>3</v>
      </c>
      <c r="B13" s="37" t="s">
        <v>30</v>
      </c>
      <c r="C13" s="56">
        <v>3</v>
      </c>
      <c r="D13" s="41">
        <v>0</v>
      </c>
      <c r="E13" s="41">
        <v>0</v>
      </c>
      <c r="F13" s="41">
        <v>3</v>
      </c>
      <c r="G13" s="57">
        <v>2</v>
      </c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2"/>
      <c r="AQ13" s="43">
        <f t="shared" si="0"/>
        <v>14</v>
      </c>
      <c r="AR13" s="44">
        <f t="shared" si="4"/>
        <v>8</v>
      </c>
      <c r="AS13" s="45">
        <f t="shared" si="5"/>
      </c>
      <c r="AT13" s="45">
        <f t="shared" si="1"/>
        <v>57</v>
      </c>
      <c r="AU13" s="46">
        <f t="shared" si="2"/>
        <v>6</v>
      </c>
      <c r="AV13" s="41">
        <v>3</v>
      </c>
      <c r="AW13" s="47">
        <f t="shared" si="6"/>
        <v>3</v>
      </c>
      <c r="AX13" s="48">
        <f t="shared" si="3"/>
      </c>
      <c r="AY13" s="49"/>
      <c r="AZ13" s="50">
        <v>3</v>
      </c>
      <c r="BA13" s="51" t="str">
        <f t="shared" si="7"/>
        <v>Константинова Надя</v>
      </c>
      <c r="BB13" s="52"/>
      <c r="BC13" s="53">
        <f t="shared" si="8"/>
      </c>
      <c r="BD13" s="54">
        <f t="shared" si="9"/>
      </c>
      <c r="BE13" s="22"/>
      <c r="BF13" s="22"/>
      <c r="BG13" s="55"/>
      <c r="BH13" s="55"/>
    </row>
    <row r="14" spans="1:60" ht="12.75">
      <c r="A14" s="36">
        <v>4</v>
      </c>
      <c r="B14" s="37" t="s">
        <v>31</v>
      </c>
      <c r="C14" s="56">
        <v>3</v>
      </c>
      <c r="D14" s="41">
        <v>1</v>
      </c>
      <c r="E14" s="41">
        <v>1</v>
      </c>
      <c r="F14" s="41">
        <v>4</v>
      </c>
      <c r="G14" s="57">
        <v>2</v>
      </c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2"/>
      <c r="AQ14" s="43">
        <f t="shared" si="0"/>
        <v>14</v>
      </c>
      <c r="AR14" s="44">
        <f t="shared" si="4"/>
        <v>11</v>
      </c>
      <c r="AS14" s="45">
        <f t="shared" si="5"/>
      </c>
      <c r="AT14" s="45">
        <f t="shared" si="1"/>
        <v>79</v>
      </c>
      <c r="AU14" s="46">
        <f t="shared" si="2"/>
        <v>3</v>
      </c>
      <c r="AV14" s="41">
        <v>4</v>
      </c>
      <c r="AW14" s="47">
        <f t="shared" si="6"/>
        <v>4</v>
      </c>
      <c r="AX14" s="48">
        <f t="shared" si="3"/>
      </c>
      <c r="AY14" s="49"/>
      <c r="AZ14" s="50">
        <v>4</v>
      </c>
      <c r="BA14" s="51" t="str">
        <f t="shared" si="7"/>
        <v>Королева Марина</v>
      </c>
      <c r="BB14" s="52"/>
      <c r="BC14" s="53">
        <f t="shared" si="8"/>
      </c>
      <c r="BD14" s="54">
        <f t="shared" si="9"/>
      </c>
      <c r="BE14" s="22"/>
      <c r="BF14" s="22"/>
      <c r="BG14" s="55"/>
      <c r="BH14" s="55"/>
    </row>
    <row r="15" spans="1:60" ht="12.75">
      <c r="A15" s="36">
        <v>5</v>
      </c>
      <c r="B15" s="37" t="s">
        <v>32</v>
      </c>
      <c r="C15" s="56">
        <v>3</v>
      </c>
      <c r="D15" s="41">
        <v>1</v>
      </c>
      <c r="E15" s="41">
        <v>0</v>
      </c>
      <c r="F15" s="41">
        <v>2</v>
      </c>
      <c r="G15" s="57">
        <v>2</v>
      </c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2"/>
      <c r="AQ15" s="43">
        <f t="shared" si="0"/>
        <v>14</v>
      </c>
      <c r="AR15" s="44">
        <f t="shared" si="4"/>
        <v>8</v>
      </c>
      <c r="AS15" s="45">
        <f t="shared" si="5"/>
      </c>
      <c r="AT15" s="45">
        <f t="shared" si="1"/>
        <v>57</v>
      </c>
      <c r="AU15" s="46">
        <f t="shared" si="2"/>
        <v>6</v>
      </c>
      <c r="AV15" s="41">
        <v>3</v>
      </c>
      <c r="AW15" s="47">
        <f t="shared" si="6"/>
        <v>3</v>
      </c>
      <c r="AX15" s="48">
        <f t="shared" si="3"/>
      </c>
      <c r="AY15" s="49"/>
      <c r="AZ15" s="50">
        <v>5</v>
      </c>
      <c r="BA15" s="51" t="str">
        <f t="shared" si="7"/>
        <v>Скок Андрей</v>
      </c>
      <c r="BB15" s="52"/>
      <c r="BC15" s="53">
        <f t="shared" si="8"/>
      </c>
      <c r="BD15" s="54">
        <f t="shared" si="9"/>
      </c>
      <c r="BE15" s="22"/>
      <c r="BF15" s="22"/>
      <c r="BG15" s="58"/>
      <c r="BH15" s="58"/>
    </row>
    <row r="16" spans="1:60" ht="12.75">
      <c r="A16" s="36">
        <v>6</v>
      </c>
      <c r="B16" s="37" t="s">
        <v>33</v>
      </c>
      <c r="C16" s="56">
        <v>4</v>
      </c>
      <c r="D16" s="41">
        <v>0</v>
      </c>
      <c r="E16" s="41">
        <v>1</v>
      </c>
      <c r="F16" s="41">
        <v>2</v>
      </c>
      <c r="G16" s="57">
        <v>3</v>
      </c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2"/>
      <c r="AQ16" s="43">
        <f t="shared" si="0"/>
        <v>14</v>
      </c>
      <c r="AR16" s="44">
        <f t="shared" si="4"/>
        <v>10</v>
      </c>
      <c r="AS16" s="45">
        <f t="shared" si="5"/>
      </c>
      <c r="AT16" s="45">
        <f t="shared" si="1"/>
        <v>71</v>
      </c>
      <c r="AU16" s="46">
        <f t="shared" si="2"/>
        <v>4</v>
      </c>
      <c r="AV16" s="41">
        <v>4</v>
      </c>
      <c r="AW16" s="47">
        <f t="shared" si="6"/>
        <v>4</v>
      </c>
      <c r="AX16" s="48">
        <f t="shared" si="3"/>
      </c>
      <c r="AY16" s="49"/>
      <c r="AZ16" s="50">
        <v>6</v>
      </c>
      <c r="BA16" s="51" t="str">
        <f t="shared" si="7"/>
        <v>Третьякова Юля</v>
      </c>
      <c r="BB16" s="52"/>
      <c r="BC16" s="53">
        <f t="shared" si="8"/>
      </c>
      <c r="BD16" s="54">
        <f t="shared" si="9"/>
      </c>
      <c r="BE16" s="22"/>
      <c r="BF16" s="22"/>
      <c r="BG16" s="58"/>
      <c r="BH16" s="58"/>
    </row>
    <row r="17" spans="1:60" ht="12.75">
      <c r="A17" s="36">
        <v>7</v>
      </c>
      <c r="B17" s="37" t="s">
        <v>34</v>
      </c>
      <c r="C17" s="56">
        <v>4</v>
      </c>
      <c r="D17" s="41">
        <v>1</v>
      </c>
      <c r="E17" s="41">
        <v>1</v>
      </c>
      <c r="F17" s="41">
        <v>3</v>
      </c>
      <c r="G17" s="57">
        <v>1</v>
      </c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2"/>
      <c r="AQ17" s="43">
        <f t="shared" si="0"/>
        <v>14</v>
      </c>
      <c r="AR17" s="44">
        <f t="shared" si="4"/>
        <v>10</v>
      </c>
      <c r="AS17" s="45">
        <f t="shared" si="5"/>
      </c>
      <c r="AT17" s="45">
        <f t="shared" si="1"/>
        <v>71</v>
      </c>
      <c r="AU17" s="46">
        <f t="shared" si="2"/>
        <v>4</v>
      </c>
      <c r="AV17" s="41">
        <v>4</v>
      </c>
      <c r="AW17" s="47">
        <f t="shared" si="6"/>
        <v>4</v>
      </c>
      <c r="AX17" s="48">
        <f t="shared" si="3"/>
      </c>
      <c r="AY17" s="49"/>
      <c r="AZ17" s="50">
        <v>7</v>
      </c>
      <c r="BA17" s="51" t="str">
        <f t="shared" si="7"/>
        <v>Ярова Оксана</v>
      </c>
      <c r="BB17" s="52"/>
      <c r="BC17" s="53">
        <f t="shared" si="8"/>
      </c>
      <c r="BD17" s="54">
        <f t="shared" si="9"/>
      </c>
      <c r="BE17" s="22"/>
      <c r="BF17" s="22"/>
      <c r="BG17" s="58"/>
      <c r="BH17" s="55"/>
    </row>
    <row r="18" spans="1:60" ht="12.75">
      <c r="A18" s="36">
        <v>8</v>
      </c>
      <c r="B18" s="37"/>
      <c r="C18" s="56"/>
      <c r="D18" s="41"/>
      <c r="E18" s="41"/>
      <c r="F18" s="41"/>
      <c r="G18" s="57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2"/>
      <c r="AQ18" s="43">
        <f t="shared" si="0"/>
        <v>14</v>
      </c>
      <c r="AR18" s="44">
        <f t="shared" si="4"/>
        <v>0</v>
      </c>
      <c r="AS18" s="45">
        <f t="shared" si="5"/>
      </c>
      <c r="AT18" s="45">
        <f t="shared" si="1"/>
        <v>0</v>
      </c>
      <c r="AU18" s="46">
        <f t="shared" si="2"/>
        <v>0</v>
      </c>
      <c r="AV18" s="41">
        <v>4</v>
      </c>
      <c r="AW18" s="47">
        <f t="shared" si="6"/>
      </c>
      <c r="AX18" s="48">
        <f t="shared" si="3"/>
      </c>
      <c r="AY18" s="49"/>
      <c r="AZ18" s="50">
        <v>8</v>
      </c>
      <c r="BA18" s="51">
        <f t="shared" si="7"/>
        <v>0</v>
      </c>
      <c r="BB18" s="52"/>
      <c r="BC18" s="53">
        <f t="shared" si="8"/>
      </c>
      <c r="BD18" s="54">
        <f t="shared" si="9"/>
      </c>
      <c r="BE18" s="22"/>
      <c r="BF18" s="22"/>
      <c r="BG18" s="58"/>
      <c r="BH18" s="55"/>
    </row>
    <row r="19" spans="1:60" ht="12.75">
      <c r="A19" s="36">
        <v>9</v>
      </c>
      <c r="B19" s="37"/>
      <c r="C19" s="56"/>
      <c r="D19" s="41"/>
      <c r="E19" s="41"/>
      <c r="F19" s="41"/>
      <c r="G19" s="57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2"/>
      <c r="AQ19" s="43">
        <f t="shared" si="0"/>
        <v>14</v>
      </c>
      <c r="AR19" s="44">
        <f t="shared" si="4"/>
        <v>0</v>
      </c>
      <c r="AS19" s="45">
        <f t="shared" si="5"/>
      </c>
      <c r="AT19" s="45">
        <f t="shared" si="1"/>
        <v>0</v>
      </c>
      <c r="AU19" s="46">
        <f t="shared" si="2"/>
        <v>0</v>
      </c>
      <c r="AV19" s="41">
        <v>3</v>
      </c>
      <c r="AW19" s="47">
        <f t="shared" si="6"/>
      </c>
      <c r="AX19" s="48">
        <f t="shared" si="3"/>
      </c>
      <c r="AY19" s="49"/>
      <c r="AZ19" s="50">
        <v>9</v>
      </c>
      <c r="BA19" s="51">
        <f t="shared" si="7"/>
        <v>0</v>
      </c>
      <c r="BB19" s="52"/>
      <c r="BC19" s="53">
        <f t="shared" si="8"/>
      </c>
      <c r="BD19" s="54">
        <f t="shared" si="9"/>
      </c>
      <c r="BE19" s="22"/>
      <c r="BF19" s="22"/>
      <c r="BG19" s="22"/>
      <c r="BH19" s="55"/>
    </row>
    <row r="20" spans="1:60" ht="12.75">
      <c r="A20" s="36">
        <v>10</v>
      </c>
      <c r="B20" s="37"/>
      <c r="C20" s="56"/>
      <c r="D20" s="41"/>
      <c r="E20" s="41"/>
      <c r="F20" s="41"/>
      <c r="G20" s="57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2"/>
      <c r="AQ20" s="43">
        <f t="shared" si="0"/>
        <v>14</v>
      </c>
      <c r="AR20" s="44">
        <f t="shared" si="4"/>
        <v>0</v>
      </c>
      <c r="AS20" s="45">
        <f t="shared" si="5"/>
      </c>
      <c r="AT20" s="45">
        <f t="shared" si="1"/>
        <v>0</v>
      </c>
      <c r="AU20" s="46">
        <f t="shared" si="2"/>
        <v>0</v>
      </c>
      <c r="AV20" s="41">
        <v>3</v>
      </c>
      <c r="AW20" s="47">
        <f t="shared" si="6"/>
      </c>
      <c r="AX20" s="48">
        <f t="shared" si="3"/>
      </c>
      <c r="AY20" s="49"/>
      <c r="AZ20" s="50">
        <v>10</v>
      </c>
      <c r="BA20" s="51">
        <f t="shared" si="7"/>
        <v>0</v>
      </c>
      <c r="BB20" s="52"/>
      <c r="BC20" s="53">
        <f t="shared" si="8"/>
      </c>
      <c r="BD20" s="54">
        <f t="shared" si="9"/>
      </c>
      <c r="BE20" s="22"/>
      <c r="BF20" s="22"/>
      <c r="BG20" s="22"/>
      <c r="BH20" s="55"/>
    </row>
    <row r="21" spans="1:60" ht="12.75">
      <c r="A21" s="36">
        <v>11</v>
      </c>
      <c r="B21" s="37"/>
      <c r="C21" s="56"/>
      <c r="D21" s="41"/>
      <c r="E21" s="41"/>
      <c r="F21" s="41"/>
      <c r="G21" s="57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2"/>
      <c r="AQ21" s="43">
        <f t="shared" si="0"/>
        <v>14</v>
      </c>
      <c r="AR21" s="44">
        <f t="shared" si="4"/>
        <v>0</v>
      </c>
      <c r="AS21" s="45">
        <f t="shared" si="5"/>
      </c>
      <c r="AT21" s="45">
        <f t="shared" si="1"/>
        <v>0</v>
      </c>
      <c r="AU21" s="46">
        <f t="shared" si="2"/>
        <v>0</v>
      </c>
      <c r="AV21" s="41">
        <v>3</v>
      </c>
      <c r="AW21" s="47">
        <f t="shared" si="6"/>
      </c>
      <c r="AX21" s="48">
        <f t="shared" si="3"/>
      </c>
      <c r="AY21" s="49"/>
      <c r="AZ21" s="50">
        <v>11</v>
      </c>
      <c r="BA21" s="51">
        <f t="shared" si="7"/>
        <v>0</v>
      </c>
      <c r="BB21" s="52"/>
      <c r="BC21" s="53">
        <f t="shared" si="8"/>
      </c>
      <c r="BD21" s="54">
        <f t="shared" si="9"/>
      </c>
      <c r="BE21" s="22"/>
      <c r="BF21" s="22"/>
      <c r="BG21" s="22"/>
      <c r="BH21" s="55"/>
    </row>
    <row r="22" spans="1:60" ht="12.75">
      <c r="A22" s="36">
        <v>12</v>
      </c>
      <c r="B22" s="37"/>
      <c r="C22" s="56"/>
      <c r="D22" s="41"/>
      <c r="E22" s="41"/>
      <c r="F22" s="41"/>
      <c r="G22" s="57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2"/>
      <c r="AQ22" s="43">
        <f t="shared" si="0"/>
        <v>14</v>
      </c>
      <c r="AR22" s="44">
        <f t="shared" si="4"/>
        <v>0</v>
      </c>
      <c r="AS22" s="45">
        <f t="shared" si="5"/>
      </c>
      <c r="AT22" s="45">
        <f t="shared" si="1"/>
        <v>0</v>
      </c>
      <c r="AU22" s="46">
        <f t="shared" si="2"/>
        <v>0</v>
      </c>
      <c r="AV22" s="41"/>
      <c r="AW22" s="47">
        <f t="shared" si="6"/>
      </c>
      <c r="AX22" s="48">
        <f t="shared" si="3"/>
      </c>
      <c r="AY22" s="49"/>
      <c r="AZ22" s="50">
        <v>12</v>
      </c>
      <c r="BA22" s="51">
        <f t="shared" si="7"/>
        <v>0</v>
      </c>
      <c r="BB22" s="52"/>
      <c r="BC22" s="53">
        <f t="shared" si="8"/>
      </c>
      <c r="BD22" s="54">
        <f t="shared" si="9"/>
      </c>
      <c r="BE22" s="59" t="s">
        <v>35</v>
      </c>
      <c r="BF22" s="60">
        <f>IF(BB46=0,"",(BB48/BB46)*20)</f>
      </c>
      <c r="BG22" s="22"/>
      <c r="BH22" s="55"/>
    </row>
    <row r="23" spans="1:60" ht="12.75">
      <c r="A23" s="36">
        <v>13</v>
      </c>
      <c r="B23" s="37"/>
      <c r="C23" s="56"/>
      <c r="D23" s="41"/>
      <c r="E23" s="41"/>
      <c r="F23" s="41"/>
      <c r="G23" s="57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2"/>
      <c r="AQ23" s="43">
        <f t="shared" si="0"/>
        <v>14</v>
      </c>
      <c r="AR23" s="44">
        <f t="shared" si="4"/>
        <v>0</v>
      </c>
      <c r="AS23" s="45">
        <f t="shared" si="5"/>
      </c>
      <c r="AT23" s="45">
        <f t="shared" si="1"/>
        <v>0</v>
      </c>
      <c r="AU23" s="46">
        <f t="shared" si="2"/>
        <v>0</v>
      </c>
      <c r="AV23" s="41">
        <v>4</v>
      </c>
      <c r="AW23" s="47">
        <f t="shared" si="6"/>
      </c>
      <c r="AX23" s="48">
        <f t="shared" si="3"/>
      </c>
      <c r="AY23" s="49"/>
      <c r="AZ23" s="50">
        <v>13</v>
      </c>
      <c r="BA23" s="51">
        <f t="shared" si="7"/>
        <v>0</v>
      </c>
      <c r="BB23" s="52"/>
      <c r="BC23" s="53">
        <f t="shared" si="8"/>
      </c>
      <c r="BD23" s="54">
        <f t="shared" si="9"/>
      </c>
      <c r="BE23" s="59" t="s">
        <v>36</v>
      </c>
      <c r="BF23" s="60" t="str">
        <f>IF(BB46=0,"  ",(BB47*100)/BB46)</f>
        <v>  </v>
      </c>
      <c r="BG23" s="22"/>
      <c r="BH23" s="55"/>
    </row>
    <row r="24" spans="1:60" ht="12.75">
      <c r="A24" s="36">
        <v>14</v>
      </c>
      <c r="B24" s="37"/>
      <c r="C24" s="56"/>
      <c r="D24" s="41"/>
      <c r="E24" s="41"/>
      <c r="F24" s="41"/>
      <c r="G24" s="57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2"/>
      <c r="AQ24" s="43">
        <f t="shared" si="0"/>
        <v>14</v>
      </c>
      <c r="AR24" s="44">
        <f t="shared" si="4"/>
        <v>0</v>
      </c>
      <c r="AS24" s="45">
        <f t="shared" si="5"/>
      </c>
      <c r="AT24" s="45">
        <f t="shared" si="1"/>
        <v>0</v>
      </c>
      <c r="AU24" s="46">
        <f t="shared" si="2"/>
        <v>0</v>
      </c>
      <c r="AV24" s="41">
        <v>2</v>
      </c>
      <c r="AW24" s="47">
        <f t="shared" si="6"/>
      </c>
      <c r="AX24" s="48">
        <f t="shared" si="3"/>
      </c>
      <c r="AY24" s="49"/>
      <c r="AZ24" s="50">
        <v>14</v>
      </c>
      <c r="BA24" s="51">
        <f t="shared" si="7"/>
        <v>0</v>
      </c>
      <c r="BB24" s="52"/>
      <c r="BC24" s="53">
        <f t="shared" si="8"/>
      </c>
      <c r="BD24" s="54">
        <f t="shared" si="9"/>
      </c>
      <c r="BE24" s="61" t="s">
        <v>37</v>
      </c>
      <c r="BF24" s="62" t="str">
        <f>IF(BB46=0,"  ",100-BF22)</f>
        <v>  </v>
      </c>
      <c r="BG24" s="22"/>
      <c r="BH24" s="55"/>
    </row>
    <row r="25" spans="1:60" ht="12.75">
      <c r="A25" s="36">
        <v>15</v>
      </c>
      <c r="B25" s="37"/>
      <c r="C25" s="56"/>
      <c r="D25" s="41"/>
      <c r="E25" s="41"/>
      <c r="F25" s="41"/>
      <c r="G25" s="57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2"/>
      <c r="AQ25" s="43">
        <f t="shared" si="0"/>
        <v>14</v>
      </c>
      <c r="AR25" s="44">
        <f t="shared" si="4"/>
        <v>0</v>
      </c>
      <c r="AS25" s="45">
        <f t="shared" si="5"/>
      </c>
      <c r="AT25" s="45">
        <f t="shared" si="1"/>
        <v>0</v>
      </c>
      <c r="AU25" s="46">
        <f t="shared" si="2"/>
        <v>0</v>
      </c>
      <c r="AV25" s="41">
        <v>2</v>
      </c>
      <c r="AW25" s="47">
        <f t="shared" si="6"/>
      </c>
      <c r="AX25" s="48">
        <f t="shared" si="3"/>
      </c>
      <c r="AY25" s="49"/>
      <c r="AZ25" s="50">
        <v>15</v>
      </c>
      <c r="BA25" s="51">
        <f t="shared" si="7"/>
        <v>0</v>
      </c>
      <c r="BB25" s="52"/>
      <c r="BC25" s="53">
        <f t="shared" si="8"/>
      </c>
      <c r="BD25" s="54">
        <f t="shared" si="9"/>
      </c>
      <c r="BE25" s="59" t="s">
        <v>38</v>
      </c>
      <c r="BF25" s="60">
        <f>IF(SUM(BB11:BB45)=0,"",ROUND((COUNTIF(BB11:BB45,"&gt;=3")/COUNTIF(BB11:BB45,"&gt;0"))*100,0))</f>
      </c>
      <c r="BG25" s="22"/>
      <c r="BH25" s="55"/>
    </row>
    <row r="26" spans="1:60" ht="12.75">
      <c r="A26" s="36">
        <v>16</v>
      </c>
      <c r="B26" s="37"/>
      <c r="C26" s="56"/>
      <c r="D26" s="41"/>
      <c r="E26" s="41"/>
      <c r="F26" s="41"/>
      <c r="G26" s="57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2"/>
      <c r="AQ26" s="43">
        <f t="shared" si="0"/>
        <v>14</v>
      </c>
      <c r="AR26" s="44">
        <f t="shared" si="4"/>
        <v>0</v>
      </c>
      <c r="AS26" s="45">
        <f t="shared" si="5"/>
      </c>
      <c r="AT26" s="45">
        <f t="shared" si="1"/>
        <v>0</v>
      </c>
      <c r="AU26" s="46">
        <f t="shared" si="2"/>
        <v>0</v>
      </c>
      <c r="AV26" s="41">
        <v>3</v>
      </c>
      <c r="AW26" s="47">
        <f t="shared" si="6"/>
      </c>
      <c r="AX26" s="48">
        <f t="shared" si="3"/>
      </c>
      <c r="AY26" s="49"/>
      <c r="AZ26" s="50">
        <v>16</v>
      </c>
      <c r="BA26" s="51">
        <f t="shared" si="7"/>
        <v>0</v>
      </c>
      <c r="BB26" s="52"/>
      <c r="BC26" s="53">
        <f t="shared" si="8"/>
      </c>
      <c r="BD26" s="54">
        <f t="shared" si="9"/>
      </c>
      <c r="BE26" s="22"/>
      <c r="BF26" s="22"/>
      <c r="BG26" s="22"/>
      <c r="BH26" s="55"/>
    </row>
    <row r="27" spans="1:60" ht="12.75">
      <c r="A27" s="36">
        <v>17</v>
      </c>
      <c r="B27" s="37"/>
      <c r="C27" s="56"/>
      <c r="D27" s="41"/>
      <c r="E27" s="41"/>
      <c r="F27" s="41"/>
      <c r="G27" s="57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2"/>
      <c r="AQ27" s="43">
        <f t="shared" si="0"/>
        <v>14</v>
      </c>
      <c r="AR27" s="44">
        <f t="shared" si="4"/>
        <v>0</v>
      </c>
      <c r="AS27" s="45">
        <f t="shared" si="5"/>
      </c>
      <c r="AT27" s="45">
        <f t="shared" si="1"/>
        <v>0</v>
      </c>
      <c r="AU27" s="46">
        <f t="shared" si="2"/>
        <v>0</v>
      </c>
      <c r="AV27" s="41">
        <v>3</v>
      </c>
      <c r="AW27" s="47">
        <f t="shared" si="6"/>
      </c>
      <c r="AX27" s="48">
        <f t="shared" si="3"/>
      </c>
      <c r="AY27" s="49"/>
      <c r="AZ27" s="50">
        <v>17</v>
      </c>
      <c r="BA27" s="51">
        <f t="shared" si="7"/>
        <v>0</v>
      </c>
      <c r="BB27" s="52"/>
      <c r="BC27" s="53">
        <f t="shared" si="8"/>
      </c>
      <c r="BD27" s="54">
        <f t="shared" si="9"/>
      </c>
      <c r="BE27" s="22"/>
      <c r="BF27" s="22"/>
      <c r="BG27" s="22"/>
      <c r="BH27" s="63"/>
    </row>
    <row r="28" spans="1:60" ht="12.75">
      <c r="A28" s="36">
        <v>18</v>
      </c>
      <c r="B28" s="37"/>
      <c r="C28" s="56"/>
      <c r="D28" s="41"/>
      <c r="E28" s="41"/>
      <c r="F28" s="41"/>
      <c r="G28" s="57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2"/>
      <c r="AQ28" s="43">
        <f t="shared" si="0"/>
        <v>14</v>
      </c>
      <c r="AR28" s="44">
        <f t="shared" si="4"/>
        <v>0</v>
      </c>
      <c r="AS28" s="45">
        <f t="shared" si="5"/>
      </c>
      <c r="AT28" s="45">
        <f t="shared" si="1"/>
        <v>0</v>
      </c>
      <c r="AU28" s="46">
        <f t="shared" si="2"/>
        <v>0</v>
      </c>
      <c r="AV28" s="41">
        <v>2</v>
      </c>
      <c r="AW28" s="47">
        <f t="shared" si="6"/>
      </c>
      <c r="AX28" s="48">
        <f t="shared" si="3"/>
      </c>
      <c r="AY28" s="49"/>
      <c r="AZ28" s="50">
        <v>18</v>
      </c>
      <c r="BA28" s="51">
        <f t="shared" si="7"/>
        <v>0</v>
      </c>
      <c r="BB28" s="52"/>
      <c r="BC28" s="53">
        <f t="shared" si="8"/>
      </c>
      <c r="BD28" s="54">
        <f t="shared" si="9"/>
      </c>
      <c r="BE28" s="22"/>
      <c r="BF28" s="22"/>
      <c r="BG28" s="22"/>
      <c r="BH28" s="55"/>
    </row>
    <row r="29" spans="1:60" ht="12.75">
      <c r="A29" s="36">
        <v>19</v>
      </c>
      <c r="B29" s="64"/>
      <c r="C29" s="56"/>
      <c r="D29" s="41"/>
      <c r="E29" s="41"/>
      <c r="F29" s="41"/>
      <c r="G29" s="57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2"/>
      <c r="AQ29" s="43">
        <f t="shared" si="0"/>
        <v>14</v>
      </c>
      <c r="AR29" s="44">
        <f t="shared" si="4"/>
        <v>0</v>
      </c>
      <c r="AS29" s="45">
        <f t="shared" si="5"/>
      </c>
      <c r="AT29" s="45">
        <f t="shared" si="1"/>
        <v>0</v>
      </c>
      <c r="AU29" s="46">
        <f t="shared" si="2"/>
        <v>0</v>
      </c>
      <c r="AV29" s="41">
        <v>4</v>
      </c>
      <c r="AW29" s="47">
        <f t="shared" si="6"/>
      </c>
      <c r="AX29" s="48">
        <f t="shared" si="3"/>
      </c>
      <c r="AY29" s="49"/>
      <c r="AZ29" s="50">
        <v>19</v>
      </c>
      <c r="BA29" s="51">
        <f t="shared" si="7"/>
        <v>0</v>
      </c>
      <c r="BB29" s="65"/>
      <c r="BC29" s="53">
        <f t="shared" si="8"/>
      </c>
      <c r="BD29" s="54">
        <f t="shared" si="9"/>
      </c>
      <c r="BE29" s="22"/>
      <c r="BF29" s="22"/>
      <c r="BG29" s="22"/>
      <c r="BH29" s="55"/>
    </row>
    <row r="30" spans="1:60" ht="12.75">
      <c r="A30" s="36">
        <v>20</v>
      </c>
      <c r="B30" s="64"/>
      <c r="C30" s="41"/>
      <c r="D30" s="66"/>
      <c r="E30" s="66"/>
      <c r="F30" s="66"/>
      <c r="G30" s="67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68"/>
      <c r="AQ30" s="43">
        <f t="shared" si="0"/>
        <v>14</v>
      </c>
      <c r="AR30" s="44">
        <f t="shared" si="4"/>
        <v>0</v>
      </c>
      <c r="AS30" s="45">
        <f t="shared" si="5"/>
      </c>
      <c r="AT30" s="45">
        <f t="shared" si="1"/>
        <v>0</v>
      </c>
      <c r="AU30" s="46">
        <f t="shared" si="2"/>
        <v>0</v>
      </c>
      <c r="AV30" s="41"/>
      <c r="AW30" s="47">
        <f t="shared" si="6"/>
      </c>
      <c r="AX30" s="48">
        <f t="shared" si="3"/>
      </c>
      <c r="AY30" s="49"/>
      <c r="AZ30" s="50">
        <v>20</v>
      </c>
      <c r="BA30" s="51">
        <f t="shared" si="7"/>
        <v>0</v>
      </c>
      <c r="BB30" s="65"/>
      <c r="BC30" s="53">
        <f t="shared" si="8"/>
      </c>
      <c r="BD30" s="54">
        <f t="shared" si="9"/>
      </c>
      <c r="BE30" s="22"/>
      <c r="BF30" s="22"/>
      <c r="BG30" s="22"/>
      <c r="BH30" s="55"/>
    </row>
    <row r="31" spans="1:60" ht="12.75">
      <c r="A31" s="36">
        <v>21</v>
      </c>
      <c r="B31" s="64"/>
      <c r="C31" s="41"/>
      <c r="D31" s="66"/>
      <c r="E31" s="66"/>
      <c r="F31" s="66"/>
      <c r="G31" s="67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68"/>
      <c r="AQ31" s="43">
        <f t="shared" si="0"/>
        <v>14</v>
      </c>
      <c r="AR31" s="44">
        <f t="shared" si="4"/>
        <v>0</v>
      </c>
      <c r="AS31" s="45">
        <f t="shared" si="5"/>
      </c>
      <c r="AT31" s="45">
        <f t="shared" si="1"/>
        <v>0</v>
      </c>
      <c r="AU31" s="46">
        <f t="shared" si="2"/>
        <v>0</v>
      </c>
      <c r="AV31" s="41"/>
      <c r="AW31" s="47">
        <f t="shared" si="6"/>
      </c>
      <c r="AX31" s="48">
        <f t="shared" si="3"/>
      </c>
      <c r="AY31" s="49"/>
      <c r="AZ31" s="50">
        <v>21</v>
      </c>
      <c r="BA31" s="51">
        <f t="shared" si="7"/>
        <v>0</v>
      </c>
      <c r="BB31" s="41"/>
      <c r="BC31" s="53">
        <f t="shared" si="8"/>
      </c>
      <c r="BD31" s="54">
        <f t="shared" si="9"/>
      </c>
      <c r="BE31" s="22"/>
      <c r="BF31" s="22"/>
      <c r="BG31" s="22"/>
      <c r="BH31" s="55"/>
    </row>
    <row r="32" spans="1:60" ht="12.75">
      <c r="A32" s="36">
        <v>22</v>
      </c>
      <c r="B32" s="64"/>
      <c r="C32" s="41"/>
      <c r="D32" s="66"/>
      <c r="E32" s="66"/>
      <c r="F32" s="66"/>
      <c r="G32" s="67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68"/>
      <c r="AQ32" s="43">
        <f t="shared" si="0"/>
        <v>14</v>
      </c>
      <c r="AR32" s="44">
        <f t="shared" si="4"/>
        <v>0</v>
      </c>
      <c r="AS32" s="45">
        <f t="shared" si="5"/>
      </c>
      <c r="AT32" s="45">
        <f t="shared" si="1"/>
        <v>0</v>
      </c>
      <c r="AU32" s="46">
        <f t="shared" si="2"/>
        <v>0</v>
      </c>
      <c r="AV32" s="41"/>
      <c r="AW32" s="47">
        <f t="shared" si="6"/>
      </c>
      <c r="AX32" s="48">
        <f t="shared" si="3"/>
      </c>
      <c r="AY32" s="49"/>
      <c r="AZ32" s="50">
        <v>22</v>
      </c>
      <c r="BA32" s="51">
        <f t="shared" si="7"/>
        <v>0</v>
      </c>
      <c r="BB32" s="41"/>
      <c r="BC32" s="53">
        <f t="shared" si="8"/>
      </c>
      <c r="BD32" s="54">
        <f t="shared" si="9"/>
      </c>
      <c r="BE32" s="22"/>
      <c r="BF32" s="22"/>
      <c r="BG32" s="22"/>
      <c r="BH32" s="55"/>
    </row>
    <row r="33" spans="1:60" ht="12.75">
      <c r="A33" s="36">
        <v>23</v>
      </c>
      <c r="B33" s="64"/>
      <c r="C33" s="41"/>
      <c r="D33" s="66"/>
      <c r="E33" s="66"/>
      <c r="F33" s="66"/>
      <c r="G33" s="67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68"/>
      <c r="AQ33" s="43">
        <f t="shared" si="0"/>
        <v>14</v>
      </c>
      <c r="AR33" s="44">
        <f t="shared" si="4"/>
        <v>0</v>
      </c>
      <c r="AS33" s="45">
        <f t="shared" si="5"/>
      </c>
      <c r="AT33" s="45">
        <f t="shared" si="1"/>
        <v>0</v>
      </c>
      <c r="AU33" s="46">
        <f t="shared" si="2"/>
        <v>0</v>
      </c>
      <c r="AV33" s="41"/>
      <c r="AW33" s="47">
        <f t="shared" si="6"/>
      </c>
      <c r="AX33" s="48">
        <f t="shared" si="3"/>
      </c>
      <c r="AY33" s="49"/>
      <c r="AZ33" s="50">
        <v>23</v>
      </c>
      <c r="BA33" s="51">
        <f t="shared" si="7"/>
        <v>0</v>
      </c>
      <c r="BB33" s="41"/>
      <c r="BC33" s="53">
        <f t="shared" si="8"/>
      </c>
      <c r="BD33" s="54">
        <f t="shared" si="9"/>
      </c>
      <c r="BE33" s="22"/>
      <c r="BF33" s="22"/>
      <c r="BG33" s="22"/>
      <c r="BH33" s="55"/>
    </row>
    <row r="34" spans="1:60" ht="12.75">
      <c r="A34" s="36">
        <v>24</v>
      </c>
      <c r="B34" s="64"/>
      <c r="C34" s="41"/>
      <c r="D34" s="66"/>
      <c r="E34" s="66"/>
      <c r="F34" s="66"/>
      <c r="G34" s="67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68"/>
      <c r="AQ34" s="43">
        <f t="shared" si="0"/>
        <v>14</v>
      </c>
      <c r="AR34" s="44">
        <f t="shared" si="4"/>
        <v>0</v>
      </c>
      <c r="AS34" s="45">
        <f t="shared" si="5"/>
      </c>
      <c r="AT34" s="45">
        <f t="shared" si="1"/>
        <v>0</v>
      </c>
      <c r="AU34" s="46">
        <f t="shared" si="2"/>
        <v>0</v>
      </c>
      <c r="AV34" s="41"/>
      <c r="AW34" s="47">
        <f t="shared" si="6"/>
      </c>
      <c r="AX34" s="48">
        <f t="shared" si="3"/>
      </c>
      <c r="AY34" s="49"/>
      <c r="AZ34" s="50">
        <v>24</v>
      </c>
      <c r="BA34" s="51">
        <f t="shared" si="7"/>
        <v>0</v>
      </c>
      <c r="BB34" s="41"/>
      <c r="BC34" s="53">
        <f t="shared" si="8"/>
      </c>
      <c r="BD34" s="54">
        <f t="shared" si="9"/>
      </c>
      <c r="BE34" s="22"/>
      <c r="BF34" s="22"/>
      <c r="BG34" s="22"/>
      <c r="BH34" s="55"/>
    </row>
    <row r="35" spans="1:60" ht="12.75">
      <c r="A35" s="36">
        <v>25</v>
      </c>
      <c r="B35" s="64"/>
      <c r="C35" s="41"/>
      <c r="D35" s="66"/>
      <c r="E35" s="66"/>
      <c r="F35" s="66"/>
      <c r="G35" s="67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68"/>
      <c r="AQ35" s="43">
        <f t="shared" si="0"/>
        <v>14</v>
      </c>
      <c r="AR35" s="44">
        <f t="shared" si="4"/>
        <v>0</v>
      </c>
      <c r="AS35" s="45">
        <f t="shared" si="5"/>
      </c>
      <c r="AT35" s="45">
        <f t="shared" si="1"/>
        <v>0</v>
      </c>
      <c r="AU35" s="46">
        <f t="shared" si="2"/>
        <v>0</v>
      </c>
      <c r="AV35" s="41"/>
      <c r="AW35" s="47">
        <f t="shared" si="6"/>
      </c>
      <c r="AX35" s="48">
        <f t="shared" si="3"/>
      </c>
      <c r="AY35" s="49"/>
      <c r="AZ35" s="50">
        <v>25</v>
      </c>
      <c r="BA35" s="51">
        <f t="shared" si="7"/>
        <v>0</v>
      </c>
      <c r="BB35" s="41"/>
      <c r="BC35" s="53">
        <f t="shared" si="8"/>
      </c>
      <c r="BD35" s="54">
        <f t="shared" si="9"/>
      </c>
      <c r="BE35" s="22"/>
      <c r="BF35" s="22"/>
      <c r="BG35" s="22"/>
      <c r="BH35" s="55"/>
    </row>
    <row r="36" spans="1:60" ht="12.75">
      <c r="A36" s="36">
        <v>26</v>
      </c>
      <c r="B36" s="64"/>
      <c r="C36" s="41"/>
      <c r="D36" s="66"/>
      <c r="E36" s="66"/>
      <c r="F36" s="66"/>
      <c r="G36" s="67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68"/>
      <c r="AQ36" s="43">
        <f t="shared" si="0"/>
        <v>14</v>
      </c>
      <c r="AR36" s="44">
        <f t="shared" si="4"/>
        <v>0</v>
      </c>
      <c r="AS36" s="45">
        <f t="shared" si="5"/>
      </c>
      <c r="AT36" s="45">
        <f t="shared" si="1"/>
        <v>0</v>
      </c>
      <c r="AU36" s="46">
        <f t="shared" si="2"/>
        <v>0</v>
      </c>
      <c r="AV36" s="41"/>
      <c r="AW36" s="47">
        <f t="shared" si="6"/>
      </c>
      <c r="AX36" s="48">
        <f t="shared" si="3"/>
      </c>
      <c r="AY36" s="49"/>
      <c r="AZ36" s="50">
        <v>26</v>
      </c>
      <c r="BA36" s="51">
        <f t="shared" si="7"/>
        <v>0</v>
      </c>
      <c r="BB36" s="41"/>
      <c r="BC36" s="53">
        <f t="shared" si="8"/>
      </c>
      <c r="BD36" s="54">
        <f t="shared" si="9"/>
      </c>
      <c r="BE36" s="22"/>
      <c r="BF36" s="22"/>
      <c r="BG36" s="22"/>
      <c r="BH36" s="55"/>
    </row>
    <row r="37" spans="1:60" ht="12.75">
      <c r="A37" s="36">
        <v>27</v>
      </c>
      <c r="B37" s="64"/>
      <c r="C37" s="41"/>
      <c r="D37" s="66"/>
      <c r="E37" s="66"/>
      <c r="F37" s="66"/>
      <c r="G37" s="67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68"/>
      <c r="AQ37" s="43">
        <f t="shared" si="0"/>
        <v>14</v>
      </c>
      <c r="AR37" s="44">
        <f t="shared" si="4"/>
        <v>0</v>
      </c>
      <c r="AS37" s="45">
        <f t="shared" si="5"/>
      </c>
      <c r="AT37" s="45">
        <f t="shared" si="1"/>
        <v>0</v>
      </c>
      <c r="AU37" s="46">
        <f t="shared" si="2"/>
        <v>0</v>
      </c>
      <c r="AV37" s="41"/>
      <c r="AW37" s="47">
        <f t="shared" si="6"/>
      </c>
      <c r="AX37" s="48">
        <f t="shared" si="3"/>
      </c>
      <c r="AY37" s="49"/>
      <c r="AZ37" s="50">
        <v>27</v>
      </c>
      <c r="BA37" s="51">
        <f t="shared" si="7"/>
        <v>0</v>
      </c>
      <c r="BB37" s="41"/>
      <c r="BC37" s="53">
        <f t="shared" si="8"/>
      </c>
      <c r="BD37" s="54">
        <f t="shared" si="9"/>
      </c>
      <c r="BE37" s="22"/>
      <c r="BF37" s="22"/>
      <c r="BG37" s="22"/>
      <c r="BH37" s="55"/>
    </row>
    <row r="38" spans="1:60" ht="12.75">
      <c r="A38" s="36">
        <v>28</v>
      </c>
      <c r="B38" s="64"/>
      <c r="C38" s="41"/>
      <c r="D38" s="66"/>
      <c r="E38" s="66"/>
      <c r="F38" s="66"/>
      <c r="G38" s="67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68"/>
      <c r="AQ38" s="43">
        <f t="shared" si="0"/>
        <v>14</v>
      </c>
      <c r="AR38" s="44">
        <f t="shared" si="4"/>
        <v>0</v>
      </c>
      <c r="AS38" s="45">
        <f t="shared" si="5"/>
      </c>
      <c r="AT38" s="45">
        <f t="shared" si="1"/>
        <v>0</v>
      </c>
      <c r="AU38" s="46">
        <f t="shared" si="2"/>
        <v>0</v>
      </c>
      <c r="AV38" s="41"/>
      <c r="AW38" s="47">
        <f t="shared" si="6"/>
      </c>
      <c r="AX38" s="48">
        <f t="shared" si="3"/>
      </c>
      <c r="AY38" s="49"/>
      <c r="AZ38" s="50">
        <v>28</v>
      </c>
      <c r="BA38" s="51">
        <f t="shared" si="7"/>
        <v>0</v>
      </c>
      <c r="BB38" s="41"/>
      <c r="BC38" s="53">
        <f t="shared" si="8"/>
      </c>
      <c r="BD38" s="54">
        <f t="shared" si="9"/>
      </c>
      <c r="BE38" s="22"/>
      <c r="BF38" s="22"/>
      <c r="BG38" s="22"/>
      <c r="BH38" s="55"/>
    </row>
    <row r="39" spans="1:60" ht="12.75">
      <c r="A39" s="36">
        <v>29</v>
      </c>
      <c r="B39" s="64"/>
      <c r="C39" s="41"/>
      <c r="D39" s="66"/>
      <c r="E39" s="66"/>
      <c r="F39" s="66"/>
      <c r="G39" s="67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68"/>
      <c r="AQ39" s="43">
        <f t="shared" si="0"/>
        <v>14</v>
      </c>
      <c r="AR39" s="44">
        <f t="shared" si="4"/>
        <v>0</v>
      </c>
      <c r="AS39" s="45">
        <f t="shared" si="5"/>
      </c>
      <c r="AT39" s="45">
        <f t="shared" si="1"/>
        <v>0</v>
      </c>
      <c r="AU39" s="46">
        <f t="shared" si="2"/>
        <v>0</v>
      </c>
      <c r="AV39" s="41"/>
      <c r="AW39" s="47">
        <f t="shared" si="6"/>
      </c>
      <c r="AX39" s="48">
        <f t="shared" si="3"/>
      </c>
      <c r="AY39" s="49"/>
      <c r="AZ39" s="50">
        <v>29</v>
      </c>
      <c r="BA39" s="51">
        <f t="shared" si="7"/>
        <v>0</v>
      </c>
      <c r="BB39" s="41"/>
      <c r="BC39" s="53">
        <f t="shared" si="8"/>
      </c>
      <c r="BD39" s="54">
        <f t="shared" si="9"/>
      </c>
      <c r="BE39" s="22"/>
      <c r="BF39" s="22"/>
      <c r="BG39" s="22"/>
      <c r="BH39" s="55"/>
    </row>
    <row r="40" spans="1:60" ht="12.75">
      <c r="A40" s="36">
        <v>30</v>
      </c>
      <c r="B40" s="64"/>
      <c r="C40" s="41"/>
      <c r="D40" s="66"/>
      <c r="E40" s="66"/>
      <c r="F40" s="66"/>
      <c r="G40" s="67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68"/>
      <c r="AQ40" s="43">
        <f t="shared" si="0"/>
        <v>14</v>
      </c>
      <c r="AR40" s="44">
        <f t="shared" si="4"/>
        <v>0</v>
      </c>
      <c r="AS40" s="45">
        <f t="shared" si="5"/>
      </c>
      <c r="AT40" s="45">
        <f t="shared" si="1"/>
        <v>0</v>
      </c>
      <c r="AU40" s="46">
        <f t="shared" si="2"/>
        <v>0</v>
      </c>
      <c r="AV40" s="41"/>
      <c r="AW40" s="47">
        <f t="shared" si="6"/>
      </c>
      <c r="AX40" s="48">
        <f t="shared" si="3"/>
      </c>
      <c r="AY40" s="49"/>
      <c r="AZ40" s="50">
        <v>30</v>
      </c>
      <c r="BA40" s="51">
        <f t="shared" si="7"/>
        <v>0</v>
      </c>
      <c r="BB40" s="41"/>
      <c r="BC40" s="53">
        <f t="shared" si="8"/>
      </c>
      <c r="BD40" s="54">
        <f t="shared" si="9"/>
      </c>
      <c r="BE40" s="22"/>
      <c r="BF40" s="22"/>
      <c r="BG40" s="22"/>
      <c r="BH40" s="55"/>
    </row>
    <row r="41" spans="1:60" ht="12.75">
      <c r="A41" s="36">
        <v>31</v>
      </c>
      <c r="B41" s="64"/>
      <c r="C41" s="41"/>
      <c r="D41" s="66"/>
      <c r="E41" s="66"/>
      <c r="F41" s="66"/>
      <c r="G41" s="67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68"/>
      <c r="AQ41" s="43">
        <f t="shared" si="0"/>
        <v>14</v>
      </c>
      <c r="AR41" s="44">
        <f t="shared" si="4"/>
        <v>0</v>
      </c>
      <c r="AS41" s="45">
        <f t="shared" si="5"/>
      </c>
      <c r="AT41" s="45">
        <f t="shared" si="1"/>
        <v>0</v>
      </c>
      <c r="AU41" s="46">
        <f t="shared" si="2"/>
        <v>0</v>
      </c>
      <c r="AV41" s="41"/>
      <c r="AW41" s="47">
        <f t="shared" si="6"/>
      </c>
      <c r="AX41" s="48">
        <f t="shared" si="3"/>
      </c>
      <c r="AY41" s="49"/>
      <c r="AZ41" s="50">
        <v>31</v>
      </c>
      <c r="BA41" s="51">
        <f t="shared" si="7"/>
        <v>0</v>
      </c>
      <c r="BB41" s="41"/>
      <c r="BC41" s="53">
        <f t="shared" si="8"/>
      </c>
      <c r="BD41" s="54">
        <f t="shared" si="9"/>
      </c>
      <c r="BE41" s="22"/>
      <c r="BF41" s="22"/>
      <c r="BG41" s="22"/>
      <c r="BH41" s="55"/>
    </row>
    <row r="42" spans="1:60" ht="12.75">
      <c r="A42" s="36">
        <v>32</v>
      </c>
      <c r="B42" s="64"/>
      <c r="C42" s="41"/>
      <c r="D42" s="66"/>
      <c r="E42" s="66"/>
      <c r="F42" s="66"/>
      <c r="G42" s="67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68"/>
      <c r="AQ42" s="43">
        <f t="shared" si="0"/>
        <v>14</v>
      </c>
      <c r="AR42" s="44">
        <f t="shared" si="4"/>
        <v>0</v>
      </c>
      <c r="AS42" s="45">
        <f t="shared" si="5"/>
      </c>
      <c r="AT42" s="45">
        <f t="shared" si="1"/>
        <v>0</v>
      </c>
      <c r="AU42" s="46">
        <f t="shared" si="2"/>
        <v>0</v>
      </c>
      <c r="AV42" s="41"/>
      <c r="AW42" s="47">
        <f t="shared" si="6"/>
      </c>
      <c r="AX42" s="48">
        <f t="shared" si="3"/>
      </c>
      <c r="AY42" s="49"/>
      <c r="AZ42" s="50">
        <v>32</v>
      </c>
      <c r="BA42" s="51">
        <f t="shared" si="7"/>
        <v>0</v>
      </c>
      <c r="BB42" s="41"/>
      <c r="BC42" s="53">
        <f t="shared" si="8"/>
      </c>
      <c r="BD42" s="54">
        <f t="shared" si="9"/>
      </c>
      <c r="BE42" s="22"/>
      <c r="BF42" s="22"/>
      <c r="BG42" s="22"/>
      <c r="BH42" s="55"/>
    </row>
    <row r="43" spans="1:60" ht="12.75">
      <c r="A43" s="36">
        <v>33</v>
      </c>
      <c r="B43" s="64"/>
      <c r="C43" s="41"/>
      <c r="D43" s="66"/>
      <c r="E43" s="66"/>
      <c r="F43" s="66"/>
      <c r="G43" s="67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68"/>
      <c r="AQ43" s="43">
        <f t="shared" si="0"/>
        <v>14</v>
      </c>
      <c r="AR43" s="44">
        <f t="shared" si="4"/>
        <v>0</v>
      </c>
      <c r="AS43" s="45">
        <f t="shared" si="5"/>
      </c>
      <c r="AT43" s="45">
        <f t="shared" si="1"/>
        <v>0</v>
      </c>
      <c r="AU43" s="46">
        <f t="shared" si="2"/>
        <v>0</v>
      </c>
      <c r="AV43" s="41"/>
      <c r="AW43" s="47">
        <f t="shared" si="6"/>
      </c>
      <c r="AX43" s="48">
        <f t="shared" si="3"/>
      </c>
      <c r="AY43" s="49"/>
      <c r="AZ43" s="50">
        <v>33</v>
      </c>
      <c r="BA43" s="51">
        <f t="shared" si="7"/>
        <v>0</v>
      </c>
      <c r="BB43" s="41"/>
      <c r="BC43" s="53">
        <f t="shared" si="8"/>
      </c>
      <c r="BD43" s="54">
        <f t="shared" si="9"/>
      </c>
      <c r="BE43" s="22"/>
      <c r="BF43" s="22"/>
      <c r="BG43" s="22"/>
      <c r="BH43" s="55"/>
    </row>
    <row r="44" spans="1:60" ht="12.75">
      <c r="A44" s="36">
        <v>34</v>
      </c>
      <c r="B44" s="64"/>
      <c r="C44" s="41"/>
      <c r="D44" s="66"/>
      <c r="E44" s="66"/>
      <c r="F44" s="66"/>
      <c r="G44" s="67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68"/>
      <c r="AQ44" s="43">
        <f t="shared" si="0"/>
        <v>14</v>
      </c>
      <c r="AR44" s="44">
        <f t="shared" si="4"/>
        <v>0</v>
      </c>
      <c r="AS44" s="45">
        <f t="shared" si="5"/>
      </c>
      <c r="AT44" s="45">
        <f t="shared" si="1"/>
        <v>0</v>
      </c>
      <c r="AU44" s="46">
        <f t="shared" si="2"/>
        <v>0</v>
      </c>
      <c r="AV44" s="41"/>
      <c r="AW44" s="47">
        <f t="shared" si="6"/>
      </c>
      <c r="AX44" s="48">
        <f t="shared" si="3"/>
      </c>
      <c r="AY44" s="49"/>
      <c r="AZ44" s="50">
        <v>34</v>
      </c>
      <c r="BA44" s="69">
        <f t="shared" si="7"/>
        <v>0</v>
      </c>
      <c r="BB44" s="66"/>
      <c r="BC44" s="53">
        <f t="shared" si="8"/>
      </c>
      <c r="BD44" s="54">
        <f t="shared" si="9"/>
      </c>
      <c r="BE44" s="22"/>
      <c r="BF44" s="22"/>
      <c r="BG44" s="22"/>
      <c r="BH44" s="55"/>
    </row>
    <row r="45" spans="1:60" ht="12.75">
      <c r="A45" s="36">
        <v>35</v>
      </c>
      <c r="B45" s="64"/>
      <c r="C45" s="66"/>
      <c r="D45" s="66"/>
      <c r="E45" s="66"/>
      <c r="F45" s="66"/>
      <c r="G45" s="67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8"/>
      <c r="AQ45" s="43">
        <f t="shared" si="0"/>
        <v>14</v>
      </c>
      <c r="AR45" s="44">
        <f t="shared" si="4"/>
        <v>0</v>
      </c>
      <c r="AS45" s="45">
        <f t="shared" si="5"/>
      </c>
      <c r="AT45" s="45">
        <f t="shared" si="1"/>
        <v>0</v>
      </c>
      <c r="AU45" s="46">
        <f t="shared" si="2"/>
        <v>0</v>
      </c>
      <c r="AV45" s="41"/>
      <c r="AW45" s="47">
        <f t="shared" si="6"/>
      </c>
      <c r="AX45" s="48">
        <f t="shared" si="3"/>
      </c>
      <c r="AY45" s="49"/>
      <c r="AZ45" s="70">
        <v>35</v>
      </c>
      <c r="BA45" s="71">
        <f t="shared" si="7"/>
        <v>0</v>
      </c>
      <c r="BB45" s="72"/>
      <c r="BC45" s="53">
        <f t="shared" si="8"/>
      </c>
      <c r="BD45" s="54">
        <f t="shared" si="9"/>
      </c>
      <c r="BE45" s="22"/>
      <c r="BF45" s="22"/>
      <c r="BG45" s="22"/>
      <c r="BH45" s="55"/>
    </row>
    <row r="46" spans="1:60" ht="12.75">
      <c r="A46" s="73"/>
      <c r="B46" s="73"/>
      <c r="C46" s="74">
        <f aca="true" t="shared" si="10" ref="C46:AP46">IF(OR($AV$48=0,C9=0),"",ROUND((SUM(C11:C45)/($AV$48*C9))*100,0))</f>
        <v>21</v>
      </c>
      <c r="D46" s="74">
        <f t="shared" si="10"/>
        <v>22</v>
      </c>
      <c r="E46" s="74">
        <f t="shared" si="10"/>
        <v>28</v>
      </c>
      <c r="F46" s="74">
        <f t="shared" si="10"/>
        <v>25</v>
      </c>
      <c r="G46" s="74">
        <f t="shared" si="10"/>
        <v>39</v>
      </c>
      <c r="H46" s="74">
        <f t="shared" si="10"/>
      </c>
      <c r="I46" s="74">
        <f t="shared" si="10"/>
      </c>
      <c r="J46" s="74">
        <f t="shared" si="10"/>
      </c>
      <c r="K46" s="74">
        <f t="shared" si="10"/>
      </c>
      <c r="L46" s="74">
        <f t="shared" si="10"/>
      </c>
      <c r="M46" s="74">
        <f t="shared" si="10"/>
      </c>
      <c r="N46" s="74">
        <f t="shared" si="10"/>
      </c>
      <c r="O46" s="74">
        <f t="shared" si="10"/>
      </c>
      <c r="P46" s="74">
        <f t="shared" si="10"/>
      </c>
      <c r="Q46" s="74">
        <f t="shared" si="10"/>
      </c>
      <c r="R46" s="74">
        <f t="shared" si="10"/>
      </c>
      <c r="S46" s="74">
        <f t="shared" si="10"/>
      </c>
      <c r="T46" s="74">
        <f t="shared" si="10"/>
      </c>
      <c r="U46" s="74">
        <f t="shared" si="10"/>
      </c>
      <c r="V46" s="74">
        <f t="shared" si="10"/>
      </c>
      <c r="W46" s="74">
        <f t="shared" si="10"/>
      </c>
      <c r="X46" s="74">
        <f t="shared" si="10"/>
      </c>
      <c r="Y46" s="74">
        <f t="shared" si="10"/>
      </c>
      <c r="Z46" s="74">
        <f t="shared" si="10"/>
      </c>
      <c r="AA46" s="74">
        <f t="shared" si="10"/>
      </c>
      <c r="AB46" s="74">
        <f t="shared" si="10"/>
      </c>
      <c r="AC46" s="74">
        <f t="shared" si="10"/>
      </c>
      <c r="AD46" s="74">
        <f t="shared" si="10"/>
      </c>
      <c r="AE46" s="74">
        <f t="shared" si="10"/>
      </c>
      <c r="AF46" s="74">
        <f t="shared" si="10"/>
      </c>
      <c r="AG46" s="74">
        <f t="shared" si="10"/>
      </c>
      <c r="AH46" s="74">
        <f t="shared" si="10"/>
      </c>
      <c r="AI46" s="74">
        <f t="shared" si="10"/>
      </c>
      <c r="AJ46" s="74">
        <f t="shared" si="10"/>
      </c>
      <c r="AK46" s="74">
        <f t="shared" si="10"/>
      </c>
      <c r="AL46" s="74">
        <f t="shared" si="10"/>
      </c>
      <c r="AM46" s="74">
        <f t="shared" si="10"/>
      </c>
      <c r="AN46" s="74">
        <f t="shared" si="10"/>
      </c>
      <c r="AO46" s="74">
        <f t="shared" si="10"/>
      </c>
      <c r="AP46" s="74">
        <f t="shared" si="10"/>
      </c>
      <c r="AQ46" s="74">
        <f>SUM(C9:AP9)*COUNT(AV11:AV45)</f>
        <v>252</v>
      </c>
      <c r="AR46" s="75">
        <f>SUM(AR11:AR45)</f>
        <v>64</v>
      </c>
      <c r="AS46" s="76"/>
      <c r="AT46" s="77"/>
      <c r="AU46" s="78">
        <f>SUM(AU11:AU45)</f>
        <v>34</v>
      </c>
      <c r="AV46" s="79">
        <f>SUM(AV11:AV45)</f>
        <v>58</v>
      </c>
      <c r="AW46" s="55"/>
      <c r="AX46" s="80"/>
      <c r="AY46" s="80"/>
      <c r="AZ46" s="55"/>
      <c r="BA46" s="81" t="s">
        <v>39</v>
      </c>
      <c r="BB46" s="82">
        <f>COUNT(BB11:BB45)</f>
        <v>0</v>
      </c>
      <c r="BC46" s="83"/>
      <c r="BD46" s="84"/>
      <c r="BE46" s="22"/>
      <c r="BF46" s="22"/>
      <c r="BG46" s="22"/>
      <c r="BH46" s="55"/>
    </row>
    <row r="47" spans="1:60" ht="12.75">
      <c r="A47" s="73"/>
      <c r="B47" s="73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5"/>
      <c r="AS47" s="85"/>
      <c r="AT47" s="77"/>
      <c r="AU47" s="78"/>
      <c r="AV47" s="79"/>
      <c r="AW47" s="55"/>
      <c r="AX47" s="86"/>
      <c r="AY47" s="87"/>
      <c r="AZ47" s="55"/>
      <c r="BA47" s="88" t="s">
        <v>40</v>
      </c>
      <c r="BB47" s="89">
        <f>COUNTIF(BB11:BB45,"&gt;=4")</f>
        <v>0</v>
      </c>
      <c r="BC47" s="83"/>
      <c r="BD47" s="84"/>
      <c r="BH47" s="90"/>
    </row>
    <row r="48" spans="1:60" ht="19.5" customHeight="1">
      <c r="A48" s="91" t="s">
        <v>41</v>
      </c>
      <c r="B48" s="92">
        <f>IF(AV48=0,"",ROUND(((AV48-COUNTIF(AV11:AV45,"=2"))*100)/AV48,0))</f>
        <v>83</v>
      </c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93" t="s">
        <v>42</v>
      </c>
      <c r="AO48" s="93"/>
      <c r="AP48" s="93"/>
      <c r="AQ48" s="93"/>
      <c r="AR48" s="93"/>
      <c r="AS48" s="93"/>
      <c r="AT48" s="93"/>
      <c r="AU48" s="93"/>
      <c r="AV48" s="94">
        <f>COUNT(AV11:AV45)</f>
        <v>18</v>
      </c>
      <c r="AW48" s="22"/>
      <c r="AZ48" s="95"/>
      <c r="BA48" s="96" t="s">
        <v>43</v>
      </c>
      <c r="BB48" s="97">
        <f>SUM(BB11:BB45)</f>
        <v>0</v>
      </c>
      <c r="BC48" s="83"/>
      <c r="BH48" s="98"/>
    </row>
    <row r="49" spans="1:60" ht="15" customHeight="1">
      <c r="A49" s="99" t="s">
        <v>44</v>
      </c>
      <c r="B49" s="100">
        <f>IF(AQ46=0,"",ROUND((AR46*100)/AQ46,0))</f>
        <v>25</v>
      </c>
      <c r="C49" s="22"/>
      <c r="D49" s="22"/>
      <c r="E49" s="22"/>
      <c r="F49" s="22"/>
      <c r="G49" s="22"/>
      <c r="H49" s="22"/>
      <c r="I49" s="22"/>
      <c r="J49" s="101" t="s">
        <v>35</v>
      </c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2">
        <f>BF22</f>
      </c>
      <c r="AH49" s="22"/>
      <c r="AI49" s="22"/>
      <c r="AJ49" s="22"/>
      <c r="AK49" s="22"/>
      <c r="AL49" s="22"/>
      <c r="AM49" s="22"/>
      <c r="AN49" s="103" t="s">
        <v>45</v>
      </c>
      <c r="AO49" s="103"/>
      <c r="AP49" s="103"/>
      <c r="AQ49" s="103"/>
      <c r="AR49" s="103"/>
      <c r="AS49" s="103"/>
      <c r="AT49" s="103"/>
      <c r="AU49" s="103"/>
      <c r="AV49" s="104">
        <f>COUNTIF(AV11:AV45,"4")+COUNTIF(AV11:AV45,"5")</f>
        <v>7</v>
      </c>
      <c r="AW49" s="22"/>
      <c r="BH49" s="90"/>
    </row>
    <row r="50" spans="1:60" ht="15.75" customHeight="1">
      <c r="A50" s="99" t="s">
        <v>46</v>
      </c>
      <c r="B50" s="100">
        <f>IF(AV48=0,"",ROUND((AV46*20)/AV48,0))</f>
        <v>64</v>
      </c>
      <c r="C50" s="22"/>
      <c r="D50" s="22"/>
      <c r="E50" s="22"/>
      <c r="F50" s="22"/>
      <c r="G50" s="22"/>
      <c r="H50" s="22"/>
      <c r="I50" s="22"/>
      <c r="J50" s="101" t="s">
        <v>36</v>
      </c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2" t="str">
        <f>BF23</f>
        <v>  </v>
      </c>
      <c r="AH50" s="22"/>
      <c r="AI50" s="22"/>
      <c r="AJ50" s="22"/>
      <c r="AK50" s="22"/>
      <c r="AL50" s="22"/>
      <c r="AM50" s="22"/>
      <c r="AN50" s="105" t="s">
        <v>47</v>
      </c>
      <c r="AO50" s="105"/>
      <c r="AP50" s="105"/>
      <c r="AQ50" s="105"/>
      <c r="AR50" s="105"/>
      <c r="AS50" s="105"/>
      <c r="AT50" s="105"/>
      <c r="AU50" s="106" t="s">
        <v>48</v>
      </c>
      <c r="AV50" s="107">
        <f>IF($AV$48=0,"",ROUND((COUNTIF($AV$11:$AV$45,"=5")/$AV$48)*100,1))</f>
        <v>0</v>
      </c>
      <c r="AW50" s="22"/>
      <c r="BH50" s="90"/>
    </row>
    <row r="51" spans="1:60" ht="12.75">
      <c r="A51" s="99" t="s">
        <v>49</v>
      </c>
      <c r="B51" s="100">
        <f>IF(AV48=0,"",ROUND((AV49*100)/AV48,0))</f>
        <v>39</v>
      </c>
      <c r="C51" s="22"/>
      <c r="D51" s="22"/>
      <c r="E51" s="22"/>
      <c r="F51" s="22"/>
      <c r="G51" s="22"/>
      <c r="H51" s="22"/>
      <c r="I51" s="22"/>
      <c r="J51" s="108" t="s">
        <v>37</v>
      </c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9" t="str">
        <f>BF24</f>
        <v>  </v>
      </c>
      <c r="AH51" s="22"/>
      <c r="AI51" s="22"/>
      <c r="AJ51" s="22"/>
      <c r="AK51" s="22"/>
      <c r="AL51" s="22"/>
      <c r="AM51" s="22"/>
      <c r="AN51" s="105"/>
      <c r="AO51" s="105"/>
      <c r="AP51" s="105"/>
      <c r="AQ51" s="105"/>
      <c r="AR51" s="105"/>
      <c r="AS51" s="105"/>
      <c r="AT51" s="105"/>
      <c r="AU51" s="110" t="s">
        <v>50</v>
      </c>
      <c r="AV51" s="107">
        <f>IF($AV$48=0,"",ROUND((COUNTIF($AV$11:$AV$45,"=4")/$AV$48)*100,1))</f>
        <v>38.9</v>
      </c>
      <c r="AW51" s="22"/>
      <c r="BH51" s="90"/>
    </row>
    <row r="52" spans="1:49" ht="12.75">
      <c r="A52" s="99" t="s">
        <v>51</v>
      </c>
      <c r="B52" s="111">
        <f>IF(BB46=0,"",B49-AG49)</f>
      </c>
      <c r="C52" s="22"/>
      <c r="D52" s="22"/>
      <c r="E52" s="22"/>
      <c r="F52" s="22"/>
      <c r="G52" s="22"/>
      <c r="H52" s="22"/>
      <c r="I52" s="22"/>
      <c r="J52" s="101" t="s">
        <v>38</v>
      </c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2">
        <f>BF25</f>
      </c>
      <c r="AH52" s="22"/>
      <c r="AI52" s="22"/>
      <c r="AJ52" s="22"/>
      <c r="AK52" s="22"/>
      <c r="AL52" s="22"/>
      <c r="AM52" s="22"/>
      <c r="AN52" s="105"/>
      <c r="AO52" s="105"/>
      <c r="AP52" s="105"/>
      <c r="AQ52" s="105"/>
      <c r="AR52" s="105"/>
      <c r="AS52" s="105"/>
      <c r="AT52" s="105"/>
      <c r="AU52" s="112" t="s">
        <v>52</v>
      </c>
      <c r="AV52" s="107">
        <f>IF($AV$48=0,"",ROUND((COUNTIF($AV$11:$AV$45,"=3")/$AV$48)*100,1))</f>
        <v>44.4</v>
      </c>
      <c r="AW52" s="22"/>
    </row>
    <row r="53" spans="1:49" ht="12.75">
      <c r="A53" s="113" t="s">
        <v>53</v>
      </c>
      <c r="B53" s="114">
        <f>IF(AQ46=0,"",100-B50)</f>
        <v>36</v>
      </c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105"/>
      <c r="AO53" s="105"/>
      <c r="AP53" s="105"/>
      <c r="AQ53" s="105"/>
      <c r="AR53" s="105"/>
      <c r="AS53" s="105"/>
      <c r="AT53" s="105"/>
      <c r="AU53" s="115" t="s">
        <v>54</v>
      </c>
      <c r="AV53" s="116">
        <f>IF($AV$48=0,"",ROUND((COUNTIF($AV$11:$AV$45,"=2")/$AV$48)*100,0))</f>
        <v>17</v>
      </c>
      <c r="AW53" s="22"/>
    </row>
    <row r="54" spans="1:49" ht="12.75">
      <c r="A54" s="22"/>
      <c r="B54" s="55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95"/>
      <c r="AO54" s="22"/>
      <c r="AP54" s="22"/>
      <c r="AQ54" s="22"/>
      <c r="AR54" s="22"/>
      <c r="AS54" s="22"/>
      <c r="AT54" s="22"/>
      <c r="AU54" s="22"/>
      <c r="AV54" s="22"/>
      <c r="AW54" s="22"/>
    </row>
    <row r="55" spans="1:49" ht="12.75">
      <c r="A55" s="22"/>
      <c r="B55" s="117"/>
      <c r="C55" s="118" t="s">
        <v>55</v>
      </c>
      <c r="D55" s="118"/>
      <c r="E55" s="118"/>
      <c r="F55" s="118"/>
      <c r="G55" s="118"/>
      <c r="H55" s="119" t="str">
        <f>IF($B$48="","",IF($B$48=100,"высокая",IF(AND($B$48&gt;=95,$B$48&lt;=99),"достаточная","низкая")))</f>
        <v>низкая</v>
      </c>
      <c r="I55" s="119"/>
      <c r="J55" s="119"/>
      <c r="K55" s="119"/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17"/>
      <c r="AG55" s="117"/>
      <c r="AH55" s="117"/>
      <c r="AI55" s="117"/>
      <c r="AJ55" s="117"/>
      <c r="AK55" s="117"/>
      <c r="AL55" s="117"/>
      <c r="AM55" s="117"/>
      <c r="AN55" s="121"/>
      <c r="AO55" s="117"/>
      <c r="AP55" s="117"/>
      <c r="AQ55" s="117"/>
      <c r="AR55" s="117"/>
      <c r="AS55" s="117"/>
      <c r="AT55" s="117"/>
      <c r="AU55" s="22"/>
      <c r="AV55" s="22"/>
      <c r="AW55" s="22"/>
    </row>
    <row r="56" spans="1:49" ht="12.75">
      <c r="A56" s="22"/>
      <c r="B56" s="122"/>
      <c r="C56" s="118" t="s">
        <v>56</v>
      </c>
      <c r="D56" s="118"/>
      <c r="E56" s="118"/>
      <c r="F56" s="118"/>
      <c r="G56" s="118"/>
      <c r="H56" s="119" t="str">
        <f>IF($B$49="","",IF($B$49&gt;=70,"высокая",IF(AND($B$49&gt;=60,$B$49&lt;70),"достаточная","низкая")))</f>
        <v>низкая</v>
      </c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  <c r="Y56" s="119"/>
      <c r="Z56" s="119"/>
      <c r="AA56" s="119"/>
      <c r="AB56" s="119"/>
      <c r="AC56" s="119"/>
      <c r="AD56" s="119"/>
      <c r="AE56" s="119"/>
      <c r="AF56" s="123"/>
      <c r="AG56" s="118" t="s">
        <v>57</v>
      </c>
      <c r="AH56" s="118"/>
      <c r="AI56" s="118"/>
      <c r="AJ56" s="118"/>
      <c r="AK56" s="118"/>
      <c r="AL56" s="118"/>
      <c r="AM56" s="118"/>
      <c r="AN56" s="118"/>
      <c r="AO56" s="119" t="str">
        <f>IF(AQ46=0,"",IF((B49-AG49)&gt;=-9,IF((B49-AG49)&gt;=-4,"оптимальный","достаточный"),"критический"))</f>
        <v>оптимальный</v>
      </c>
      <c r="AP56" s="119"/>
      <c r="AQ56" s="119"/>
      <c r="AR56" s="119"/>
      <c r="AS56" s="119"/>
      <c r="AT56" s="119"/>
      <c r="AU56" s="124"/>
      <c r="AV56" s="22"/>
      <c r="AW56" s="22"/>
    </row>
    <row r="57" spans="1:49" ht="38.25" customHeight="1">
      <c r="A57" s="22"/>
      <c r="B57" s="125" t="s">
        <v>58</v>
      </c>
      <c r="C57" s="125"/>
      <c r="D57" s="125"/>
      <c r="E57" s="125"/>
      <c r="F57" s="125"/>
      <c r="G57" s="126">
        <f>IF(I50="","",IF(I50&gt;-10,IF(I50&lt;10,"объективно"," необъективно"),"необъективно"))</f>
      </c>
      <c r="H57" s="119" t="str">
        <f>IF(AV48=0,"",IF((B50-B49)&gt;-10,IF((B50-B49)&lt;10,"объективно"," необъективно"),"необъективно"))</f>
        <v> необъективно</v>
      </c>
      <c r="I57" s="119"/>
      <c r="J57" s="119"/>
      <c r="K57" s="119"/>
      <c r="L57" s="120"/>
      <c r="M57" s="120"/>
      <c r="N57" s="120"/>
      <c r="O57" s="120"/>
      <c r="P57" s="120"/>
      <c r="Q57" s="120"/>
      <c r="R57" s="120"/>
      <c r="S57" s="120"/>
      <c r="T57" s="120"/>
      <c r="U57" s="120"/>
      <c r="V57" s="120"/>
      <c r="W57" s="120"/>
      <c r="X57" s="120"/>
      <c r="Y57" s="120"/>
      <c r="Z57" s="120"/>
      <c r="AA57" s="120"/>
      <c r="AB57" s="120"/>
      <c r="AC57" s="120"/>
      <c r="AD57" s="120"/>
      <c r="AE57" s="120"/>
      <c r="AF57" s="123"/>
      <c r="AG57" s="118" t="s">
        <v>59</v>
      </c>
      <c r="AH57" s="118"/>
      <c r="AI57" s="118"/>
      <c r="AJ57" s="118"/>
      <c r="AK57" s="118"/>
      <c r="AL57" s="118"/>
      <c r="AM57" s="118"/>
      <c r="AN57" s="127"/>
      <c r="AO57" s="119" t="str">
        <f>IF($AV$48=0,"",IF($B$48=100,"проведена","не проведена"))</f>
        <v>не проведена</v>
      </c>
      <c r="AP57" s="119"/>
      <c r="AQ57" s="119"/>
      <c r="AR57" s="119"/>
      <c r="AS57" s="119"/>
      <c r="AT57" s="119"/>
      <c r="AU57" s="128"/>
      <c r="AV57" s="22"/>
      <c r="AW57" s="22"/>
    </row>
    <row r="58" spans="1:49" ht="12.75">
      <c r="A58" s="22"/>
      <c r="B58" s="125" t="s">
        <v>60</v>
      </c>
      <c r="C58" s="125"/>
      <c r="D58" s="125"/>
      <c r="E58" s="125"/>
      <c r="F58" s="125"/>
      <c r="G58" s="126">
        <f>IF(G51="","",IF(I51&lt;10,IF(I51&gt;-10,"справились","не справились"),"справились"))</f>
      </c>
      <c r="H58" s="119" t="str">
        <f>IF(AV48=0,"",IF((B51-AG50)&lt;10,IF((B51-AG50)&gt;-10,"справились","не справились"),"справились"))</f>
        <v>справились</v>
      </c>
      <c r="I58" s="119"/>
      <c r="J58" s="119"/>
      <c r="K58" s="119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120"/>
      <c r="Z58" s="120"/>
      <c r="AA58" s="120"/>
      <c r="AB58" s="120"/>
      <c r="AC58" s="120"/>
      <c r="AD58" s="120"/>
      <c r="AE58" s="120"/>
      <c r="AF58" s="123"/>
      <c r="AG58" s="118" t="s">
        <v>61</v>
      </c>
      <c r="AH58" s="118"/>
      <c r="AI58" s="118"/>
      <c r="AJ58" s="118"/>
      <c r="AK58" s="118"/>
      <c r="AL58" s="118"/>
      <c r="AM58" s="118"/>
      <c r="AN58" s="118"/>
      <c r="AO58" s="119" t="str">
        <f>IF(AQ46=0,"",IF(B49&gt;=AG49,"реализованы","не реализованы"))</f>
        <v>не реализованы</v>
      </c>
      <c r="AP58" s="119"/>
      <c r="AQ58" s="119"/>
      <c r="AR58" s="119"/>
      <c r="AS58" s="119"/>
      <c r="AT58" s="119"/>
      <c r="AU58" s="124"/>
      <c r="AV58" s="129"/>
      <c r="AW58" s="22"/>
    </row>
    <row r="59" spans="2:59" ht="12.75" customHeight="1">
      <c r="B59" s="125" t="s">
        <v>62</v>
      </c>
      <c r="C59" s="125"/>
      <c r="D59" s="125"/>
      <c r="E59" s="125"/>
      <c r="F59" s="125"/>
      <c r="G59" s="117"/>
      <c r="H59" s="119" t="str">
        <f>IF(AQ46=0,"",IF(B53&lt;AG51,"снижен","не снижен"))</f>
        <v>снижен</v>
      </c>
      <c r="I59" s="119"/>
      <c r="J59" s="119"/>
      <c r="K59" s="119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0"/>
      <c r="AA59" s="120"/>
      <c r="AB59" s="120"/>
      <c r="AC59" s="120"/>
      <c r="AD59" s="120"/>
      <c r="AE59" s="120"/>
      <c r="AF59" s="117"/>
      <c r="AG59" s="117"/>
      <c r="AH59" s="117"/>
      <c r="AI59" s="117"/>
      <c r="AJ59" s="117"/>
      <c r="AK59" s="117"/>
      <c r="AL59" s="117"/>
      <c r="AM59" s="117"/>
      <c r="AN59" s="121"/>
      <c r="AO59" s="117"/>
      <c r="AP59" s="117"/>
      <c r="AQ59" s="117"/>
      <c r="AR59" s="130"/>
      <c r="AS59" s="130"/>
      <c r="AT59" s="130"/>
      <c r="AU59" s="131"/>
      <c r="AV59" s="131"/>
      <c r="AW59" s="131"/>
      <c r="AX59" s="131"/>
      <c r="AY59" s="132"/>
      <c r="AZ59" s="131"/>
      <c r="BA59" s="131"/>
      <c r="BB59" s="131"/>
      <c r="BC59" s="131"/>
      <c r="BD59" s="131"/>
      <c r="BE59" s="131"/>
      <c r="BF59" s="131"/>
      <c r="BG59" s="131"/>
    </row>
    <row r="60" spans="2:59" ht="12.75">
      <c r="B60" s="133" t="s">
        <v>63</v>
      </c>
      <c r="C60" s="133"/>
      <c r="D60" s="133"/>
      <c r="E60" s="133"/>
      <c r="F60" s="133"/>
      <c r="G60" s="133"/>
      <c r="H60" s="133"/>
      <c r="I60" s="134">
        <f>IF(SUM($C$9:$AM$9)=0,"",SUM(C46:AM47)/COUNT($C$9:$AM$9))</f>
        <v>27</v>
      </c>
      <c r="J60" s="135" t="s">
        <v>64</v>
      </c>
      <c r="K60" s="136"/>
      <c r="L60" s="136"/>
      <c r="M60" s="136"/>
      <c r="N60" s="136"/>
      <c r="O60" s="136"/>
      <c r="P60" s="136"/>
      <c r="Q60" s="136"/>
      <c r="R60" s="136"/>
      <c r="S60" s="136"/>
      <c r="T60" s="136"/>
      <c r="U60" s="136"/>
      <c r="V60" s="136"/>
      <c r="W60" s="136"/>
      <c r="X60" s="136"/>
      <c r="Y60" s="136"/>
      <c r="Z60" s="136"/>
      <c r="AA60" s="136"/>
      <c r="AB60" s="136"/>
      <c r="AC60" s="136"/>
      <c r="AD60" s="136"/>
      <c r="AE60" s="136"/>
      <c r="AF60" s="135"/>
      <c r="AG60" s="117"/>
      <c r="AH60" s="117"/>
      <c r="AI60" s="117"/>
      <c r="AJ60" s="117"/>
      <c r="AK60" s="117"/>
      <c r="AL60" s="117"/>
      <c r="AM60" s="117"/>
      <c r="AN60" s="121"/>
      <c r="AO60" s="117"/>
      <c r="AP60" s="117"/>
      <c r="AQ60" s="117"/>
      <c r="AR60" s="130"/>
      <c r="AS60" s="130"/>
      <c r="AT60" s="130"/>
      <c r="AU60" s="131"/>
      <c r="AV60" s="131"/>
      <c r="AW60" s="131"/>
      <c r="AX60" s="131"/>
      <c r="AY60" s="132"/>
      <c r="AZ60" s="131"/>
      <c r="BA60" s="131"/>
      <c r="BB60" s="131"/>
      <c r="BC60" s="131"/>
      <c r="BD60" s="131"/>
      <c r="BE60" s="131"/>
      <c r="BF60" s="131"/>
      <c r="BG60" s="131"/>
    </row>
    <row r="61" spans="2:59" ht="12.75" customHeight="1">
      <c r="B61" s="133" t="s">
        <v>65</v>
      </c>
      <c r="C61" s="133"/>
      <c r="D61" s="133"/>
      <c r="E61" s="133"/>
      <c r="F61" s="133"/>
      <c r="G61" s="133"/>
      <c r="H61" s="133"/>
      <c r="I61" s="134">
        <f>IF(SUM($AN$9:$AP$9)=0,"",SUM(AN46:AP47)/COUNT($AN$9:$AP$9))</f>
      </c>
      <c r="J61" s="135" t="s">
        <v>64</v>
      </c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  <c r="V61" s="135"/>
      <c r="W61" s="135"/>
      <c r="X61" s="135"/>
      <c r="Y61" s="135"/>
      <c r="Z61" s="135"/>
      <c r="AA61" s="135"/>
      <c r="AB61" s="135"/>
      <c r="AC61" s="135"/>
      <c r="AD61" s="135"/>
      <c r="AE61" s="135"/>
      <c r="AF61" s="135"/>
      <c r="AG61" s="117"/>
      <c r="AH61" s="117"/>
      <c r="AI61" s="117"/>
      <c r="AJ61" s="117"/>
      <c r="AK61" s="117"/>
      <c r="AL61" s="117"/>
      <c r="AM61" s="117"/>
      <c r="AN61" s="121"/>
      <c r="AO61" s="117"/>
      <c r="AP61" s="117"/>
      <c r="AQ61" s="117"/>
      <c r="AR61" s="130"/>
      <c r="AS61" s="130"/>
      <c r="AT61" s="130"/>
      <c r="AU61" s="137"/>
      <c r="AV61" s="137"/>
      <c r="AW61" s="137"/>
      <c r="AX61" s="137"/>
      <c r="AY61" s="138"/>
      <c r="AZ61" s="137"/>
      <c r="BA61" s="137"/>
      <c r="BB61" s="137"/>
      <c r="BC61" s="137"/>
      <c r="BD61" s="137"/>
      <c r="BE61" s="137"/>
      <c r="BF61" s="137"/>
      <c r="BG61" s="137"/>
    </row>
    <row r="62" spans="2:59" s="87" customFormat="1" ht="12.75">
      <c r="B62" s="83"/>
      <c r="C62" s="83"/>
      <c r="D62" s="83"/>
      <c r="E62" s="83"/>
      <c r="F62" s="83"/>
      <c r="G62" s="83"/>
      <c r="H62" s="83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39"/>
      <c r="Z62" s="139"/>
      <c r="AA62" s="139"/>
      <c r="AB62" s="139"/>
      <c r="AC62" s="139"/>
      <c r="AD62" s="139"/>
      <c r="AE62" s="139"/>
      <c r="AF62" s="139"/>
      <c r="AG62" s="140"/>
      <c r="AH62" s="140"/>
      <c r="AI62" s="140"/>
      <c r="AJ62" s="140"/>
      <c r="AK62" s="140"/>
      <c r="AL62" s="140"/>
      <c r="AM62" s="140"/>
      <c r="AN62" s="63"/>
      <c r="AO62" s="140"/>
      <c r="AP62" s="140"/>
      <c r="AQ62" s="140"/>
      <c r="AR62" s="140"/>
      <c r="AS62" s="140"/>
      <c r="AT62" s="140"/>
      <c r="AU62" s="138"/>
      <c r="AV62" s="138"/>
      <c r="AW62" s="138"/>
      <c r="AX62" s="138"/>
      <c r="AY62" s="138"/>
      <c r="AZ62" s="138"/>
      <c r="BA62" s="138"/>
      <c r="BB62" s="138"/>
      <c r="BC62" s="138"/>
      <c r="BD62" s="138"/>
      <c r="BE62" s="138"/>
      <c r="BF62" s="138"/>
      <c r="BG62" s="138"/>
    </row>
    <row r="63" spans="2:59" s="87" customFormat="1" ht="12.75">
      <c r="B63" s="83"/>
      <c r="C63" s="83"/>
      <c r="D63" s="83"/>
      <c r="E63" s="83"/>
      <c r="F63" s="83"/>
      <c r="G63" s="83"/>
      <c r="H63" s="83"/>
      <c r="I63" s="139"/>
      <c r="J63" s="139"/>
      <c r="K63" s="139"/>
      <c r="L63" s="139"/>
      <c r="M63" s="139"/>
      <c r="N63" s="139"/>
      <c r="O63" s="139"/>
      <c r="P63" s="139"/>
      <c r="Q63" s="139"/>
      <c r="R63" s="139"/>
      <c r="S63" s="139"/>
      <c r="T63" s="139"/>
      <c r="U63" s="139"/>
      <c r="V63" s="139"/>
      <c r="W63" s="139"/>
      <c r="X63" s="139"/>
      <c r="Y63" s="139"/>
      <c r="Z63" s="139"/>
      <c r="AA63" s="139"/>
      <c r="AB63" s="139"/>
      <c r="AC63" s="139"/>
      <c r="AD63" s="139"/>
      <c r="AE63" s="139"/>
      <c r="AF63" s="139"/>
      <c r="AG63" s="140"/>
      <c r="AH63" s="140"/>
      <c r="AI63" s="140"/>
      <c r="AJ63" s="140"/>
      <c r="AK63" s="140"/>
      <c r="AL63" s="140"/>
      <c r="AM63" s="140"/>
      <c r="AN63" s="63"/>
      <c r="AO63" s="140"/>
      <c r="AP63" s="140"/>
      <c r="AQ63" s="140"/>
      <c r="AR63" s="140"/>
      <c r="AS63" s="140"/>
      <c r="AT63" s="140"/>
      <c r="AU63" s="138"/>
      <c r="AV63" s="138"/>
      <c r="AW63" s="138"/>
      <c r="AX63" s="138"/>
      <c r="AY63" s="138"/>
      <c r="AZ63" s="138"/>
      <c r="BA63" s="138"/>
      <c r="BB63" s="138"/>
      <c r="BC63" s="138"/>
      <c r="BD63" s="138"/>
      <c r="BE63" s="138"/>
      <c r="BF63" s="138"/>
      <c r="BG63" s="138"/>
    </row>
    <row r="64" spans="1:59" ht="12.75" customHeight="1">
      <c r="A64" s="3"/>
      <c r="B64" s="141" t="s">
        <v>66</v>
      </c>
      <c r="C64" s="141" t="s">
        <v>67</v>
      </c>
      <c r="D64" s="141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1"/>
      <c r="R64" s="141"/>
      <c r="S64" s="141"/>
      <c r="T64" s="141"/>
      <c r="U64" s="141"/>
      <c r="V64" s="141"/>
      <c r="W64" s="141"/>
      <c r="X64" s="141"/>
      <c r="Y64" s="141"/>
      <c r="Z64" s="141"/>
      <c r="AA64" s="141"/>
      <c r="AB64" s="141"/>
      <c r="AC64" s="141"/>
      <c r="AD64" s="141"/>
      <c r="AE64" s="141"/>
      <c r="AF64" s="141"/>
      <c r="AG64" s="141"/>
      <c r="AH64" s="141"/>
      <c r="AI64" s="142" t="s">
        <v>68</v>
      </c>
      <c r="AJ64" s="142"/>
      <c r="AK64" s="142"/>
      <c r="AL64" s="142"/>
      <c r="AM64" s="142"/>
      <c r="AN64" s="142"/>
      <c r="AO64" s="142"/>
      <c r="AP64" s="142"/>
      <c r="AQ64" s="142"/>
      <c r="AR64" s="142"/>
      <c r="AS64" s="25" t="s">
        <v>64</v>
      </c>
      <c r="AT64" s="25"/>
      <c r="AU64" s="143"/>
      <c r="AV64" s="144"/>
      <c r="AW64" s="144"/>
      <c r="AX64" s="144"/>
      <c r="AY64" s="138"/>
      <c r="AZ64" s="137"/>
      <c r="BA64" s="137"/>
      <c r="BB64" s="137"/>
      <c r="BC64" s="137"/>
      <c r="BD64" s="137"/>
      <c r="BE64" s="137"/>
      <c r="BF64" s="137"/>
      <c r="BG64" s="137"/>
    </row>
    <row r="65" spans="1:59" ht="12.75" customHeight="1">
      <c r="A65" s="3"/>
      <c r="B65" s="141"/>
      <c r="C65" s="141"/>
      <c r="D65" s="141"/>
      <c r="E65" s="141"/>
      <c r="F65" s="141"/>
      <c r="G65" s="141"/>
      <c r="H65" s="141"/>
      <c r="I65" s="141"/>
      <c r="J65" s="141"/>
      <c r="K65" s="141"/>
      <c r="L65" s="141"/>
      <c r="M65" s="141"/>
      <c r="N65" s="141"/>
      <c r="O65" s="141"/>
      <c r="P65" s="141"/>
      <c r="Q65" s="141"/>
      <c r="R65" s="141"/>
      <c r="S65" s="141"/>
      <c r="T65" s="141"/>
      <c r="U65" s="141"/>
      <c r="V65" s="141"/>
      <c r="W65" s="141"/>
      <c r="X65" s="141"/>
      <c r="Y65" s="141"/>
      <c r="Z65" s="141"/>
      <c r="AA65" s="141"/>
      <c r="AB65" s="141"/>
      <c r="AC65" s="141"/>
      <c r="AD65" s="141"/>
      <c r="AE65" s="141"/>
      <c r="AF65" s="141"/>
      <c r="AG65" s="141"/>
      <c r="AH65" s="141"/>
      <c r="AI65" s="142"/>
      <c r="AJ65" s="142"/>
      <c r="AK65" s="142"/>
      <c r="AL65" s="142"/>
      <c r="AM65" s="142"/>
      <c r="AN65" s="142"/>
      <c r="AO65" s="142"/>
      <c r="AP65" s="142"/>
      <c r="AQ65" s="142"/>
      <c r="AR65" s="142"/>
      <c r="AS65" s="25"/>
      <c r="AT65" s="25"/>
      <c r="AU65" s="143"/>
      <c r="AV65" s="144"/>
      <c r="AW65" s="144"/>
      <c r="AX65" s="144"/>
      <c r="AY65" s="138"/>
      <c r="AZ65" s="137"/>
      <c r="BA65" s="137"/>
      <c r="BB65" s="137"/>
      <c r="BC65" s="137"/>
      <c r="BD65" s="137"/>
      <c r="BE65" s="137"/>
      <c r="BF65" s="137"/>
      <c r="BG65" s="137"/>
    </row>
    <row r="66" spans="1:59" ht="12.75" customHeight="1">
      <c r="A66" s="41">
        <v>1</v>
      </c>
      <c r="B66" s="145"/>
      <c r="C66" s="146" t="s">
        <v>69</v>
      </c>
      <c r="D66" s="146"/>
      <c r="E66" s="146"/>
      <c r="F66" s="146"/>
      <c r="G66" s="146"/>
      <c r="H66" s="146"/>
      <c r="I66" s="146"/>
      <c r="J66" s="146"/>
      <c r="K66" s="146"/>
      <c r="L66" s="146"/>
      <c r="M66" s="146"/>
      <c r="N66" s="146"/>
      <c r="O66" s="146"/>
      <c r="P66" s="146"/>
      <c r="Q66" s="146"/>
      <c r="R66" s="146"/>
      <c r="S66" s="146"/>
      <c r="T66" s="146"/>
      <c r="U66" s="146"/>
      <c r="V66" s="146"/>
      <c r="W66" s="146"/>
      <c r="X66" s="146"/>
      <c r="Y66" s="146"/>
      <c r="Z66" s="146"/>
      <c r="AA66" s="146"/>
      <c r="AB66" s="146"/>
      <c r="AC66" s="146"/>
      <c r="AD66" s="146"/>
      <c r="AE66" s="146"/>
      <c r="AF66" s="146"/>
      <c r="AG66" s="146"/>
      <c r="AH66" s="146"/>
      <c r="AI66" s="147"/>
      <c r="AJ66" s="147"/>
      <c r="AK66" s="147"/>
      <c r="AL66" s="147"/>
      <c r="AM66" s="147"/>
      <c r="AN66" s="147"/>
      <c r="AO66" s="147"/>
      <c r="AP66" s="147"/>
      <c r="AQ66" s="147"/>
      <c r="AR66" s="147"/>
      <c r="AS66" s="148">
        <f>C46</f>
        <v>21</v>
      </c>
      <c r="AT66" s="148"/>
      <c r="AU66" s="149" t="s">
        <v>17</v>
      </c>
      <c r="AV66" s="144"/>
      <c r="AW66" s="144"/>
      <c r="AX66" s="144"/>
      <c r="AY66" s="138"/>
      <c r="AZ66" s="137"/>
      <c r="BA66" s="137"/>
      <c r="BB66" s="137"/>
      <c r="BC66" s="137"/>
      <c r="BD66" s="137"/>
      <c r="BE66" s="137"/>
      <c r="BF66" s="137"/>
      <c r="BG66" s="137"/>
    </row>
    <row r="67" spans="1:59" ht="12.75" customHeight="1">
      <c r="A67" s="41">
        <v>2</v>
      </c>
      <c r="B67" s="145"/>
      <c r="C67" s="146" t="s">
        <v>70</v>
      </c>
      <c r="D67" s="146"/>
      <c r="E67" s="146"/>
      <c r="F67" s="146"/>
      <c r="G67" s="146"/>
      <c r="H67" s="146"/>
      <c r="I67" s="146"/>
      <c r="J67" s="146"/>
      <c r="K67" s="146"/>
      <c r="L67" s="146"/>
      <c r="M67" s="146"/>
      <c r="N67" s="146"/>
      <c r="O67" s="146"/>
      <c r="P67" s="146"/>
      <c r="Q67" s="146"/>
      <c r="R67" s="146"/>
      <c r="S67" s="146"/>
      <c r="T67" s="146"/>
      <c r="U67" s="146"/>
      <c r="V67" s="146"/>
      <c r="W67" s="146"/>
      <c r="X67" s="146"/>
      <c r="Y67" s="146"/>
      <c r="Z67" s="146"/>
      <c r="AA67" s="146"/>
      <c r="AB67" s="146"/>
      <c r="AC67" s="146"/>
      <c r="AD67" s="146"/>
      <c r="AE67" s="146"/>
      <c r="AF67" s="146"/>
      <c r="AG67" s="146"/>
      <c r="AH67" s="146"/>
      <c r="AI67" s="147"/>
      <c r="AJ67" s="147"/>
      <c r="AK67" s="147"/>
      <c r="AL67" s="147"/>
      <c r="AM67" s="147"/>
      <c r="AN67" s="147"/>
      <c r="AO67" s="147"/>
      <c r="AP67" s="147"/>
      <c r="AQ67" s="147"/>
      <c r="AR67" s="147"/>
      <c r="AS67" s="148">
        <f>D46</f>
        <v>22</v>
      </c>
      <c r="AT67" s="148"/>
      <c r="AU67" s="149" t="s">
        <v>17</v>
      </c>
      <c r="AV67" s="144"/>
      <c r="AW67" s="144"/>
      <c r="AX67" s="144"/>
      <c r="AY67" s="138"/>
      <c r="AZ67" s="137"/>
      <c r="BA67" s="137"/>
      <c r="BB67" s="137"/>
      <c r="BC67" s="137"/>
      <c r="BD67" s="137"/>
      <c r="BE67" s="137"/>
      <c r="BF67" s="137"/>
      <c r="BG67" s="137"/>
    </row>
    <row r="68" spans="1:59" ht="12.75" customHeight="1">
      <c r="A68" s="41">
        <v>3</v>
      </c>
      <c r="B68" s="145"/>
      <c r="C68" s="146" t="s">
        <v>71</v>
      </c>
      <c r="D68" s="146"/>
      <c r="E68" s="146"/>
      <c r="F68" s="146"/>
      <c r="G68" s="146"/>
      <c r="H68" s="146"/>
      <c r="I68" s="146"/>
      <c r="J68" s="146"/>
      <c r="K68" s="146"/>
      <c r="L68" s="146"/>
      <c r="M68" s="146"/>
      <c r="N68" s="146"/>
      <c r="O68" s="146"/>
      <c r="P68" s="146"/>
      <c r="Q68" s="146"/>
      <c r="R68" s="146"/>
      <c r="S68" s="146"/>
      <c r="T68" s="146"/>
      <c r="U68" s="146"/>
      <c r="V68" s="146"/>
      <c r="W68" s="146"/>
      <c r="X68" s="146"/>
      <c r="Y68" s="146"/>
      <c r="Z68" s="146"/>
      <c r="AA68" s="146"/>
      <c r="AB68" s="146"/>
      <c r="AC68" s="146"/>
      <c r="AD68" s="146"/>
      <c r="AE68" s="146"/>
      <c r="AF68" s="146"/>
      <c r="AG68" s="146"/>
      <c r="AH68" s="146"/>
      <c r="AI68" s="147"/>
      <c r="AJ68" s="147"/>
      <c r="AK68" s="147"/>
      <c r="AL68" s="147"/>
      <c r="AM68" s="147"/>
      <c r="AN68" s="147"/>
      <c r="AO68" s="147"/>
      <c r="AP68" s="147"/>
      <c r="AQ68" s="147"/>
      <c r="AR68" s="147"/>
      <c r="AS68" s="148">
        <f>E46</f>
        <v>28</v>
      </c>
      <c r="AT68" s="148"/>
      <c r="AU68" s="149" t="s">
        <v>17</v>
      </c>
      <c r="AV68" s="144"/>
      <c r="AW68" s="144"/>
      <c r="AX68" s="144"/>
      <c r="AY68" s="138"/>
      <c r="AZ68" s="137"/>
      <c r="BA68" s="137"/>
      <c r="BB68" s="137"/>
      <c r="BC68" s="137"/>
      <c r="BD68" s="137"/>
      <c r="BE68" s="137"/>
      <c r="BF68" s="137"/>
      <c r="BG68" s="137"/>
    </row>
    <row r="69" spans="1:59" ht="12.75" customHeight="1">
      <c r="A69" s="41">
        <v>4</v>
      </c>
      <c r="B69" s="145"/>
      <c r="C69" s="146" t="s">
        <v>72</v>
      </c>
      <c r="D69" s="146"/>
      <c r="E69" s="146"/>
      <c r="F69" s="146"/>
      <c r="G69" s="146"/>
      <c r="H69" s="146"/>
      <c r="I69" s="146"/>
      <c r="J69" s="146"/>
      <c r="K69" s="146"/>
      <c r="L69" s="146"/>
      <c r="M69" s="146"/>
      <c r="N69" s="146"/>
      <c r="O69" s="146"/>
      <c r="P69" s="146"/>
      <c r="Q69" s="146"/>
      <c r="R69" s="146"/>
      <c r="S69" s="146"/>
      <c r="T69" s="146"/>
      <c r="U69" s="146"/>
      <c r="V69" s="146"/>
      <c r="W69" s="146"/>
      <c r="X69" s="146"/>
      <c r="Y69" s="146"/>
      <c r="Z69" s="146"/>
      <c r="AA69" s="146"/>
      <c r="AB69" s="146"/>
      <c r="AC69" s="146"/>
      <c r="AD69" s="146"/>
      <c r="AE69" s="146"/>
      <c r="AF69" s="146"/>
      <c r="AG69" s="146"/>
      <c r="AH69" s="146"/>
      <c r="AI69" s="147"/>
      <c r="AJ69" s="147"/>
      <c r="AK69" s="147"/>
      <c r="AL69" s="147"/>
      <c r="AM69" s="147"/>
      <c r="AN69" s="147"/>
      <c r="AO69" s="147"/>
      <c r="AP69" s="147"/>
      <c r="AQ69" s="147"/>
      <c r="AR69" s="147"/>
      <c r="AS69" s="148">
        <f>F46</f>
        <v>25</v>
      </c>
      <c r="AT69" s="148"/>
      <c r="AU69" s="149" t="s">
        <v>17</v>
      </c>
      <c r="AV69" s="144"/>
      <c r="AW69" s="144"/>
      <c r="AX69" s="144"/>
      <c r="AY69" s="138"/>
      <c r="AZ69" s="137"/>
      <c r="BA69" s="137"/>
      <c r="BB69" s="137"/>
      <c r="BC69" s="137"/>
      <c r="BD69" s="137"/>
      <c r="BE69" s="137"/>
      <c r="BF69" s="137"/>
      <c r="BG69" s="137"/>
    </row>
    <row r="70" spans="1:59" ht="12.75" customHeight="1">
      <c r="A70" s="41">
        <v>5</v>
      </c>
      <c r="B70" s="145"/>
      <c r="C70" s="150" t="s">
        <v>73</v>
      </c>
      <c r="D70" s="150"/>
      <c r="E70" s="150"/>
      <c r="F70" s="150"/>
      <c r="G70" s="150"/>
      <c r="H70" s="150"/>
      <c r="I70" s="150"/>
      <c r="J70" s="150"/>
      <c r="K70" s="150"/>
      <c r="L70" s="150"/>
      <c r="M70" s="150"/>
      <c r="N70" s="150"/>
      <c r="O70" s="150"/>
      <c r="P70" s="150"/>
      <c r="Q70" s="150"/>
      <c r="R70" s="150"/>
      <c r="S70" s="150"/>
      <c r="T70" s="150"/>
      <c r="U70" s="150"/>
      <c r="V70" s="150"/>
      <c r="W70" s="150"/>
      <c r="X70" s="150"/>
      <c r="Y70" s="150"/>
      <c r="Z70" s="150"/>
      <c r="AA70" s="150"/>
      <c r="AB70" s="150"/>
      <c r="AC70" s="150"/>
      <c r="AD70" s="150"/>
      <c r="AE70" s="150"/>
      <c r="AF70" s="150"/>
      <c r="AG70" s="150"/>
      <c r="AH70" s="150"/>
      <c r="AI70" s="147"/>
      <c r="AJ70" s="147"/>
      <c r="AK70" s="147"/>
      <c r="AL70" s="147"/>
      <c r="AM70" s="147"/>
      <c r="AN70" s="147"/>
      <c r="AO70" s="147"/>
      <c r="AP70" s="147"/>
      <c r="AQ70" s="147"/>
      <c r="AR70" s="147"/>
      <c r="AS70" s="148">
        <f>G46</f>
        <v>39</v>
      </c>
      <c r="AT70" s="148"/>
      <c r="AU70" s="149" t="s">
        <v>17</v>
      </c>
      <c r="AV70" s="144"/>
      <c r="AW70" s="144"/>
      <c r="AX70" s="144"/>
      <c r="AY70" s="138"/>
      <c r="AZ70" s="137"/>
      <c r="BA70" s="137"/>
      <c r="BB70" s="137"/>
      <c r="BC70" s="137"/>
      <c r="BD70" s="137"/>
      <c r="BE70" s="137"/>
      <c r="BF70" s="137"/>
      <c r="BG70" s="137"/>
    </row>
    <row r="71" spans="1:59" ht="12.75" customHeight="1">
      <c r="A71" s="41">
        <v>6</v>
      </c>
      <c r="B71" s="145"/>
      <c r="C71" s="150"/>
      <c r="D71" s="150"/>
      <c r="E71" s="150"/>
      <c r="F71" s="150"/>
      <c r="G71" s="150"/>
      <c r="H71" s="150"/>
      <c r="I71" s="150"/>
      <c r="J71" s="150"/>
      <c r="K71" s="150"/>
      <c r="L71" s="150"/>
      <c r="M71" s="150"/>
      <c r="N71" s="150"/>
      <c r="O71" s="150"/>
      <c r="P71" s="150"/>
      <c r="Q71" s="150"/>
      <c r="R71" s="150"/>
      <c r="S71" s="150"/>
      <c r="T71" s="150"/>
      <c r="U71" s="150"/>
      <c r="V71" s="150"/>
      <c r="W71" s="150"/>
      <c r="X71" s="150"/>
      <c r="Y71" s="150"/>
      <c r="Z71" s="150"/>
      <c r="AA71" s="150"/>
      <c r="AB71" s="150"/>
      <c r="AC71" s="150"/>
      <c r="AD71" s="150"/>
      <c r="AE71" s="150"/>
      <c r="AF71" s="150"/>
      <c r="AG71" s="150"/>
      <c r="AH71" s="150"/>
      <c r="AI71" s="147"/>
      <c r="AJ71" s="147"/>
      <c r="AK71" s="147"/>
      <c r="AL71" s="147"/>
      <c r="AM71" s="147"/>
      <c r="AN71" s="147"/>
      <c r="AO71" s="147"/>
      <c r="AP71" s="147"/>
      <c r="AQ71" s="147"/>
      <c r="AR71" s="147"/>
      <c r="AS71" s="148">
        <f>H46</f>
        <v>0</v>
      </c>
      <c r="AT71" s="148"/>
      <c r="AU71" s="149" t="s">
        <v>17</v>
      </c>
      <c r="AV71" s="144"/>
      <c r="AW71" s="144"/>
      <c r="AX71" s="144"/>
      <c r="AY71" s="138"/>
      <c r="AZ71" s="137"/>
      <c r="BA71" s="137"/>
      <c r="BB71" s="137"/>
      <c r="BC71" s="137"/>
      <c r="BD71" s="137"/>
      <c r="BE71" s="137"/>
      <c r="BF71" s="137"/>
      <c r="BG71" s="137"/>
    </row>
    <row r="72" spans="1:47" ht="12.75" customHeight="1">
      <c r="A72" s="41">
        <v>7</v>
      </c>
      <c r="B72" s="145"/>
      <c r="C72" s="150"/>
      <c r="D72" s="150"/>
      <c r="E72" s="150"/>
      <c r="F72" s="150"/>
      <c r="G72" s="150"/>
      <c r="H72" s="150"/>
      <c r="I72" s="150"/>
      <c r="J72" s="150"/>
      <c r="K72" s="150"/>
      <c r="L72" s="150"/>
      <c r="M72" s="150"/>
      <c r="N72" s="150"/>
      <c r="O72" s="150"/>
      <c r="P72" s="150"/>
      <c r="Q72" s="150"/>
      <c r="R72" s="150"/>
      <c r="S72" s="150"/>
      <c r="T72" s="150"/>
      <c r="U72" s="150"/>
      <c r="V72" s="150"/>
      <c r="W72" s="150"/>
      <c r="X72" s="150"/>
      <c r="Y72" s="150"/>
      <c r="Z72" s="150"/>
      <c r="AA72" s="150"/>
      <c r="AB72" s="150"/>
      <c r="AC72" s="150"/>
      <c r="AD72" s="150"/>
      <c r="AE72" s="150"/>
      <c r="AF72" s="150"/>
      <c r="AG72" s="150"/>
      <c r="AH72" s="150"/>
      <c r="AI72" s="147"/>
      <c r="AJ72" s="147"/>
      <c r="AK72" s="147"/>
      <c r="AL72" s="147"/>
      <c r="AM72" s="147"/>
      <c r="AN72" s="147"/>
      <c r="AO72" s="147"/>
      <c r="AP72" s="147"/>
      <c r="AQ72" s="147"/>
      <c r="AR72" s="147"/>
      <c r="AS72" s="148">
        <f>I46</f>
        <v>0</v>
      </c>
      <c r="AT72" s="148"/>
      <c r="AU72" s="149" t="s">
        <v>17</v>
      </c>
    </row>
    <row r="73" spans="1:59" ht="12.75" customHeight="1">
      <c r="A73" s="41">
        <v>8</v>
      </c>
      <c r="B73" s="145"/>
      <c r="C73" s="150"/>
      <c r="D73" s="150"/>
      <c r="E73" s="150"/>
      <c r="F73" s="150"/>
      <c r="G73" s="150"/>
      <c r="H73" s="150"/>
      <c r="I73" s="150"/>
      <c r="J73" s="150"/>
      <c r="K73" s="150"/>
      <c r="L73" s="150"/>
      <c r="M73" s="150"/>
      <c r="N73" s="150"/>
      <c r="O73" s="150"/>
      <c r="P73" s="150"/>
      <c r="Q73" s="150"/>
      <c r="R73" s="150"/>
      <c r="S73" s="150"/>
      <c r="T73" s="150"/>
      <c r="U73" s="150"/>
      <c r="V73" s="150"/>
      <c r="W73" s="150"/>
      <c r="X73" s="150"/>
      <c r="Y73" s="150"/>
      <c r="Z73" s="150"/>
      <c r="AA73" s="150"/>
      <c r="AB73" s="150"/>
      <c r="AC73" s="150"/>
      <c r="AD73" s="150"/>
      <c r="AE73" s="150"/>
      <c r="AF73" s="150"/>
      <c r="AG73" s="150"/>
      <c r="AH73" s="150"/>
      <c r="AI73" s="147"/>
      <c r="AJ73" s="147"/>
      <c r="AK73" s="147"/>
      <c r="AL73" s="147"/>
      <c r="AM73" s="147"/>
      <c r="AN73" s="147"/>
      <c r="AO73" s="147"/>
      <c r="AP73" s="147"/>
      <c r="AQ73" s="147"/>
      <c r="AR73" s="147"/>
      <c r="AS73" s="148">
        <f>J46</f>
        <v>0</v>
      </c>
      <c r="AT73" s="148"/>
      <c r="AU73" s="149" t="s">
        <v>17</v>
      </c>
      <c r="AZ73"/>
      <c r="BA73" s="151"/>
      <c r="BB73" s="151"/>
      <c r="BC73" s="151"/>
      <c r="BD73" s="151"/>
      <c r="BE73" s="151"/>
      <c r="BF73" s="151"/>
      <c r="BG73" s="151"/>
    </row>
    <row r="74" spans="1:59" ht="12.75" customHeight="1">
      <c r="A74" s="41">
        <v>9</v>
      </c>
      <c r="B74" s="145"/>
      <c r="C74" s="152"/>
      <c r="D74" s="153"/>
      <c r="E74" s="153"/>
      <c r="F74" s="153"/>
      <c r="G74" s="153"/>
      <c r="H74" s="153"/>
      <c r="I74" s="153"/>
      <c r="J74" s="153"/>
      <c r="K74" s="153"/>
      <c r="L74" s="153"/>
      <c r="M74" s="153"/>
      <c r="N74" s="153"/>
      <c r="O74" s="153"/>
      <c r="P74" s="153"/>
      <c r="Q74" s="153"/>
      <c r="R74" s="153"/>
      <c r="S74" s="153"/>
      <c r="T74" s="153"/>
      <c r="U74" s="153"/>
      <c r="V74" s="153"/>
      <c r="W74" s="153"/>
      <c r="X74" s="153"/>
      <c r="Y74" s="153"/>
      <c r="Z74" s="153"/>
      <c r="AA74" s="153"/>
      <c r="AB74" s="153"/>
      <c r="AC74" s="153"/>
      <c r="AD74" s="153"/>
      <c r="AE74" s="153"/>
      <c r="AF74" s="153"/>
      <c r="AG74" s="153"/>
      <c r="AH74" s="153"/>
      <c r="AI74" s="147"/>
      <c r="AJ74" s="147"/>
      <c r="AK74" s="147"/>
      <c r="AL74" s="147"/>
      <c r="AM74" s="147"/>
      <c r="AN74" s="147"/>
      <c r="AO74" s="147"/>
      <c r="AP74" s="147"/>
      <c r="AQ74" s="147"/>
      <c r="AR74" s="147"/>
      <c r="AS74" s="148">
        <f>K46</f>
        <v>0</v>
      </c>
      <c r="AT74" s="148"/>
      <c r="AU74" s="149" t="s">
        <v>17</v>
      </c>
      <c r="AZ74"/>
      <c r="BA74" s="151"/>
      <c r="BB74" s="151"/>
      <c r="BC74" s="151"/>
      <c r="BD74" s="151"/>
      <c r="BE74" s="151"/>
      <c r="BF74" s="151"/>
      <c r="BG74" s="151"/>
    </row>
    <row r="75" spans="1:59" ht="12.75" customHeight="1">
      <c r="A75" s="41">
        <v>10</v>
      </c>
      <c r="B75" s="145"/>
      <c r="C75" s="152"/>
      <c r="D75" s="153"/>
      <c r="E75" s="153"/>
      <c r="F75" s="153"/>
      <c r="G75" s="153"/>
      <c r="H75" s="153"/>
      <c r="I75" s="153"/>
      <c r="J75" s="153"/>
      <c r="K75" s="153"/>
      <c r="L75" s="153"/>
      <c r="M75" s="153"/>
      <c r="N75" s="153"/>
      <c r="O75" s="153"/>
      <c r="P75" s="153"/>
      <c r="Q75" s="153"/>
      <c r="R75" s="153"/>
      <c r="S75" s="153"/>
      <c r="T75" s="153"/>
      <c r="U75" s="153"/>
      <c r="V75" s="153"/>
      <c r="W75" s="153"/>
      <c r="X75" s="153"/>
      <c r="Y75" s="153"/>
      <c r="Z75" s="153"/>
      <c r="AA75" s="153"/>
      <c r="AB75" s="153"/>
      <c r="AC75" s="153"/>
      <c r="AD75" s="153"/>
      <c r="AE75" s="153"/>
      <c r="AF75" s="153"/>
      <c r="AG75" s="153"/>
      <c r="AH75" s="153"/>
      <c r="AI75" s="147"/>
      <c r="AJ75" s="147"/>
      <c r="AK75" s="147"/>
      <c r="AL75" s="147"/>
      <c r="AM75" s="147"/>
      <c r="AN75" s="147"/>
      <c r="AO75" s="147"/>
      <c r="AP75" s="147"/>
      <c r="AQ75" s="147"/>
      <c r="AR75" s="147"/>
      <c r="AS75" s="148">
        <f>L46</f>
        <v>0</v>
      </c>
      <c r="AT75" s="148"/>
      <c r="AU75" s="149" t="s">
        <v>17</v>
      </c>
      <c r="AZ75"/>
      <c r="BA75" s="151"/>
      <c r="BB75" s="151"/>
      <c r="BC75" s="151"/>
      <c r="BD75" s="151"/>
      <c r="BE75" s="151"/>
      <c r="BF75" s="151"/>
      <c r="BG75" s="151"/>
    </row>
    <row r="76" spans="1:59" ht="12.75" customHeight="1">
      <c r="A76" s="41">
        <v>11</v>
      </c>
      <c r="B76" s="145"/>
      <c r="C76" s="152"/>
      <c r="D76" s="153"/>
      <c r="E76" s="153"/>
      <c r="F76" s="153"/>
      <c r="G76" s="153"/>
      <c r="H76" s="153"/>
      <c r="I76" s="153"/>
      <c r="J76" s="153"/>
      <c r="K76" s="153"/>
      <c r="L76" s="153"/>
      <c r="M76" s="153"/>
      <c r="N76" s="153"/>
      <c r="O76" s="153"/>
      <c r="P76" s="153"/>
      <c r="Q76" s="153"/>
      <c r="R76" s="153"/>
      <c r="S76" s="153"/>
      <c r="T76" s="153"/>
      <c r="U76" s="153"/>
      <c r="V76" s="153"/>
      <c r="W76" s="153"/>
      <c r="X76" s="153"/>
      <c r="Y76" s="153"/>
      <c r="Z76" s="153"/>
      <c r="AA76" s="153"/>
      <c r="AB76" s="153"/>
      <c r="AC76" s="153"/>
      <c r="AD76" s="153"/>
      <c r="AE76" s="153"/>
      <c r="AF76" s="153"/>
      <c r="AG76" s="153"/>
      <c r="AH76" s="153"/>
      <c r="AI76" s="147"/>
      <c r="AJ76" s="147"/>
      <c r="AK76" s="147"/>
      <c r="AL76" s="147"/>
      <c r="AM76" s="147"/>
      <c r="AN76" s="147"/>
      <c r="AO76" s="147"/>
      <c r="AP76" s="147"/>
      <c r="AQ76" s="147"/>
      <c r="AR76" s="147"/>
      <c r="AS76" s="148">
        <f>M46</f>
        <v>0</v>
      </c>
      <c r="AT76" s="148"/>
      <c r="AU76" s="149" t="s">
        <v>17</v>
      </c>
      <c r="AZ76"/>
      <c r="BA76" s="151"/>
      <c r="BB76" s="151"/>
      <c r="BC76" s="151"/>
      <c r="BD76" s="151"/>
      <c r="BE76" s="151"/>
      <c r="BF76" s="151"/>
      <c r="BG76" s="151"/>
    </row>
    <row r="77" spans="1:59" ht="12.75" customHeight="1">
      <c r="A77" s="41">
        <v>12</v>
      </c>
      <c r="B77" s="145"/>
      <c r="C77" s="152"/>
      <c r="D77" s="153"/>
      <c r="E77" s="153"/>
      <c r="F77" s="153"/>
      <c r="G77" s="153"/>
      <c r="H77" s="153"/>
      <c r="I77" s="153"/>
      <c r="J77" s="153"/>
      <c r="K77" s="153"/>
      <c r="L77" s="153"/>
      <c r="M77" s="153"/>
      <c r="N77" s="153"/>
      <c r="O77" s="153"/>
      <c r="P77" s="153"/>
      <c r="Q77" s="153"/>
      <c r="R77" s="153"/>
      <c r="S77" s="153"/>
      <c r="T77" s="153"/>
      <c r="U77" s="153"/>
      <c r="V77" s="153"/>
      <c r="W77" s="153"/>
      <c r="X77" s="153"/>
      <c r="Y77" s="153"/>
      <c r="Z77" s="153"/>
      <c r="AA77" s="153"/>
      <c r="AB77" s="153"/>
      <c r="AC77" s="153"/>
      <c r="AD77" s="153"/>
      <c r="AE77" s="153"/>
      <c r="AF77" s="153"/>
      <c r="AG77" s="153"/>
      <c r="AH77" s="153"/>
      <c r="AI77" s="147"/>
      <c r="AJ77" s="147"/>
      <c r="AK77" s="147"/>
      <c r="AL77" s="147"/>
      <c r="AM77" s="147"/>
      <c r="AN77" s="147"/>
      <c r="AO77" s="147"/>
      <c r="AP77" s="147"/>
      <c r="AQ77" s="147"/>
      <c r="AR77" s="147"/>
      <c r="AS77" s="148">
        <f>N46</f>
        <v>0</v>
      </c>
      <c r="AT77" s="148"/>
      <c r="AU77" s="149" t="s">
        <v>17</v>
      </c>
      <c r="AZ77"/>
      <c r="BA77" s="151"/>
      <c r="BB77" s="151"/>
      <c r="BC77" s="151"/>
      <c r="BD77" s="151"/>
      <c r="BE77" s="151"/>
      <c r="BF77" s="151"/>
      <c r="BG77" s="151"/>
    </row>
    <row r="78" spans="1:59" ht="12.75" customHeight="1">
      <c r="A78" s="41">
        <v>13</v>
      </c>
      <c r="B78" s="145"/>
      <c r="C78" s="152"/>
      <c r="D78" s="153"/>
      <c r="E78" s="153"/>
      <c r="F78" s="153"/>
      <c r="G78" s="153"/>
      <c r="H78" s="153"/>
      <c r="I78" s="153"/>
      <c r="J78" s="153"/>
      <c r="K78" s="153"/>
      <c r="L78" s="153"/>
      <c r="M78" s="153"/>
      <c r="N78" s="153"/>
      <c r="O78" s="153"/>
      <c r="P78" s="153"/>
      <c r="Q78" s="153"/>
      <c r="R78" s="153"/>
      <c r="S78" s="153"/>
      <c r="T78" s="153"/>
      <c r="U78" s="153"/>
      <c r="V78" s="153"/>
      <c r="W78" s="153"/>
      <c r="X78" s="153"/>
      <c r="Y78" s="153"/>
      <c r="Z78" s="153"/>
      <c r="AA78" s="153"/>
      <c r="AB78" s="153"/>
      <c r="AC78" s="153"/>
      <c r="AD78" s="153"/>
      <c r="AE78" s="153"/>
      <c r="AF78" s="153"/>
      <c r="AG78" s="153"/>
      <c r="AH78" s="153"/>
      <c r="AI78" s="147"/>
      <c r="AJ78" s="147"/>
      <c r="AK78" s="147"/>
      <c r="AL78" s="147"/>
      <c r="AM78" s="147"/>
      <c r="AN78" s="147"/>
      <c r="AO78" s="147"/>
      <c r="AP78" s="147"/>
      <c r="AQ78" s="147"/>
      <c r="AR78" s="147"/>
      <c r="AS78" s="148">
        <f>O46</f>
        <v>0</v>
      </c>
      <c r="AT78" s="148"/>
      <c r="AU78" s="149" t="s">
        <v>17</v>
      </c>
      <c r="AZ78"/>
      <c r="BA78" s="151"/>
      <c r="BB78" s="151"/>
      <c r="BC78" s="151"/>
      <c r="BD78" s="151"/>
      <c r="BE78" s="151"/>
      <c r="BF78" s="151"/>
      <c r="BG78" s="151"/>
    </row>
    <row r="79" spans="1:59" ht="12.75" customHeight="1">
      <c r="A79" s="41">
        <v>14</v>
      </c>
      <c r="B79" s="145"/>
      <c r="C79" s="152"/>
      <c r="D79" s="153"/>
      <c r="E79" s="153"/>
      <c r="F79" s="153"/>
      <c r="G79" s="153"/>
      <c r="H79" s="153"/>
      <c r="I79" s="153"/>
      <c r="J79" s="153"/>
      <c r="K79" s="153"/>
      <c r="L79" s="153"/>
      <c r="M79" s="153"/>
      <c r="N79" s="153"/>
      <c r="O79" s="153"/>
      <c r="P79" s="153"/>
      <c r="Q79" s="153"/>
      <c r="R79" s="153"/>
      <c r="S79" s="153"/>
      <c r="T79" s="153"/>
      <c r="U79" s="153"/>
      <c r="V79" s="153"/>
      <c r="W79" s="153"/>
      <c r="X79" s="153"/>
      <c r="Y79" s="153"/>
      <c r="Z79" s="153"/>
      <c r="AA79" s="153"/>
      <c r="AB79" s="153"/>
      <c r="AC79" s="153"/>
      <c r="AD79" s="153"/>
      <c r="AE79" s="153"/>
      <c r="AF79" s="153"/>
      <c r="AG79" s="153"/>
      <c r="AH79" s="153"/>
      <c r="AI79" s="147"/>
      <c r="AJ79" s="147"/>
      <c r="AK79" s="147"/>
      <c r="AL79" s="147"/>
      <c r="AM79" s="147"/>
      <c r="AN79" s="147"/>
      <c r="AO79" s="147"/>
      <c r="AP79" s="147"/>
      <c r="AQ79" s="147"/>
      <c r="AR79" s="147"/>
      <c r="AS79" s="148">
        <f>P46</f>
        <v>0</v>
      </c>
      <c r="AT79" s="148"/>
      <c r="AU79" s="149" t="s">
        <v>17</v>
      </c>
      <c r="AZ79"/>
      <c r="BA79" s="151"/>
      <c r="BB79" s="151"/>
      <c r="BC79" s="151"/>
      <c r="BD79" s="151"/>
      <c r="BE79" s="151"/>
      <c r="BF79" s="151"/>
      <c r="BG79" s="151"/>
    </row>
    <row r="80" spans="1:59" ht="12.75" customHeight="1">
      <c r="A80" s="41">
        <v>15</v>
      </c>
      <c r="B80" s="145"/>
      <c r="C80" s="152"/>
      <c r="D80" s="153"/>
      <c r="E80" s="153"/>
      <c r="F80" s="153"/>
      <c r="G80" s="153"/>
      <c r="H80" s="153"/>
      <c r="I80" s="153"/>
      <c r="J80" s="153"/>
      <c r="K80" s="153"/>
      <c r="L80" s="153"/>
      <c r="M80" s="153"/>
      <c r="N80" s="153"/>
      <c r="O80" s="153"/>
      <c r="P80" s="153"/>
      <c r="Q80" s="153"/>
      <c r="R80" s="153"/>
      <c r="S80" s="153"/>
      <c r="T80" s="153"/>
      <c r="U80" s="153"/>
      <c r="V80" s="153"/>
      <c r="W80" s="153"/>
      <c r="X80" s="153"/>
      <c r="Y80" s="153"/>
      <c r="Z80" s="153"/>
      <c r="AA80" s="153"/>
      <c r="AB80" s="153"/>
      <c r="AC80" s="153"/>
      <c r="AD80" s="153"/>
      <c r="AE80" s="153"/>
      <c r="AF80" s="153"/>
      <c r="AG80" s="153"/>
      <c r="AH80" s="153"/>
      <c r="AI80" s="147"/>
      <c r="AJ80" s="147"/>
      <c r="AK80" s="147"/>
      <c r="AL80" s="147"/>
      <c r="AM80" s="147"/>
      <c r="AN80" s="147"/>
      <c r="AO80" s="147"/>
      <c r="AP80" s="147"/>
      <c r="AQ80" s="147"/>
      <c r="AR80" s="147"/>
      <c r="AS80" s="148">
        <f>Q46</f>
        <v>0</v>
      </c>
      <c r="AT80" s="148"/>
      <c r="AU80" s="149" t="s">
        <v>17</v>
      </c>
      <c r="AZ80"/>
      <c r="BA80" s="151"/>
      <c r="BB80" s="151"/>
      <c r="BC80" s="151"/>
      <c r="BD80" s="151"/>
      <c r="BE80" s="151"/>
      <c r="BF80" s="151"/>
      <c r="BG80" s="151"/>
    </row>
    <row r="81" spans="1:59" ht="12.75" customHeight="1">
      <c r="A81" s="41">
        <v>16</v>
      </c>
      <c r="B81" s="145"/>
      <c r="C81" s="152"/>
      <c r="D81" s="153"/>
      <c r="E81" s="153"/>
      <c r="F81" s="153"/>
      <c r="G81" s="153"/>
      <c r="H81" s="153"/>
      <c r="I81" s="153"/>
      <c r="J81" s="153"/>
      <c r="K81" s="153"/>
      <c r="L81" s="153"/>
      <c r="M81" s="153"/>
      <c r="N81" s="153"/>
      <c r="O81" s="153"/>
      <c r="P81" s="153"/>
      <c r="Q81" s="153"/>
      <c r="R81" s="153"/>
      <c r="S81" s="153"/>
      <c r="T81" s="153"/>
      <c r="U81" s="153"/>
      <c r="V81" s="153"/>
      <c r="W81" s="153"/>
      <c r="X81" s="153"/>
      <c r="Y81" s="153"/>
      <c r="Z81" s="153"/>
      <c r="AA81" s="153"/>
      <c r="AB81" s="153"/>
      <c r="AC81" s="153"/>
      <c r="AD81" s="153"/>
      <c r="AE81" s="153"/>
      <c r="AF81" s="153"/>
      <c r="AG81" s="153"/>
      <c r="AH81" s="153"/>
      <c r="AI81" s="147"/>
      <c r="AJ81" s="147"/>
      <c r="AK81" s="147"/>
      <c r="AL81" s="147"/>
      <c r="AM81" s="147"/>
      <c r="AN81" s="147"/>
      <c r="AO81" s="147"/>
      <c r="AP81" s="147"/>
      <c r="AQ81" s="147"/>
      <c r="AR81" s="147"/>
      <c r="AS81" s="148">
        <f>R46</f>
        <v>0</v>
      </c>
      <c r="AT81" s="148"/>
      <c r="AU81" s="149" t="s">
        <v>17</v>
      </c>
      <c r="AZ81"/>
      <c r="BA81" s="151"/>
      <c r="BB81" s="151"/>
      <c r="BC81" s="151"/>
      <c r="BD81" s="151"/>
      <c r="BE81" s="151"/>
      <c r="BF81" s="151"/>
      <c r="BG81" s="151"/>
    </row>
    <row r="82" spans="1:59" ht="12.75" customHeight="1">
      <c r="A82" s="41">
        <v>17</v>
      </c>
      <c r="B82" s="145"/>
      <c r="C82" s="152"/>
      <c r="D82" s="153"/>
      <c r="E82" s="153"/>
      <c r="F82" s="153"/>
      <c r="G82" s="153"/>
      <c r="H82" s="153"/>
      <c r="I82" s="153"/>
      <c r="J82" s="153"/>
      <c r="K82" s="153"/>
      <c r="L82" s="153"/>
      <c r="M82" s="153"/>
      <c r="N82" s="153"/>
      <c r="O82" s="153"/>
      <c r="P82" s="153"/>
      <c r="Q82" s="153"/>
      <c r="R82" s="153"/>
      <c r="S82" s="153"/>
      <c r="T82" s="153"/>
      <c r="U82" s="153"/>
      <c r="V82" s="153"/>
      <c r="W82" s="153"/>
      <c r="X82" s="153"/>
      <c r="Y82" s="153"/>
      <c r="Z82" s="153"/>
      <c r="AA82" s="153"/>
      <c r="AB82" s="153"/>
      <c r="AC82" s="153"/>
      <c r="AD82" s="153"/>
      <c r="AE82" s="153"/>
      <c r="AF82" s="153"/>
      <c r="AG82" s="153"/>
      <c r="AH82" s="153"/>
      <c r="AI82" s="147"/>
      <c r="AJ82" s="147"/>
      <c r="AK82" s="147"/>
      <c r="AL82" s="147"/>
      <c r="AM82" s="147"/>
      <c r="AN82" s="147"/>
      <c r="AO82" s="147"/>
      <c r="AP82" s="147"/>
      <c r="AQ82" s="147"/>
      <c r="AR82" s="147"/>
      <c r="AS82" s="148">
        <f>S46</f>
        <v>0</v>
      </c>
      <c r="AT82" s="148"/>
      <c r="AU82" s="149" t="s">
        <v>17</v>
      </c>
      <c r="AZ82"/>
      <c r="BA82" s="151"/>
      <c r="BB82" s="151"/>
      <c r="BC82" s="151"/>
      <c r="BD82" s="151"/>
      <c r="BE82" s="151"/>
      <c r="BF82" s="151"/>
      <c r="BG82" s="151"/>
    </row>
    <row r="83" spans="1:59" ht="12.75" customHeight="1">
      <c r="A83" s="41">
        <v>18</v>
      </c>
      <c r="B83" s="145"/>
      <c r="C83" s="152"/>
      <c r="D83" s="153"/>
      <c r="E83" s="153"/>
      <c r="F83" s="153"/>
      <c r="G83" s="153"/>
      <c r="H83" s="153"/>
      <c r="I83" s="153"/>
      <c r="J83" s="153"/>
      <c r="K83" s="153"/>
      <c r="L83" s="153"/>
      <c r="M83" s="153"/>
      <c r="N83" s="153"/>
      <c r="O83" s="153"/>
      <c r="P83" s="153"/>
      <c r="Q83" s="153"/>
      <c r="R83" s="153"/>
      <c r="S83" s="153"/>
      <c r="T83" s="153"/>
      <c r="U83" s="153"/>
      <c r="V83" s="153"/>
      <c r="W83" s="153"/>
      <c r="X83" s="153"/>
      <c r="Y83" s="153"/>
      <c r="Z83" s="153"/>
      <c r="AA83" s="153"/>
      <c r="AB83" s="153"/>
      <c r="AC83" s="153"/>
      <c r="AD83" s="153"/>
      <c r="AE83" s="153"/>
      <c r="AF83" s="153"/>
      <c r="AG83" s="153"/>
      <c r="AH83" s="153"/>
      <c r="AI83" s="147"/>
      <c r="AJ83" s="147"/>
      <c r="AK83" s="147"/>
      <c r="AL83" s="147"/>
      <c r="AM83" s="147"/>
      <c r="AN83" s="147"/>
      <c r="AO83" s="147"/>
      <c r="AP83" s="147"/>
      <c r="AQ83" s="147"/>
      <c r="AR83" s="147"/>
      <c r="AS83" s="148">
        <f>T46</f>
        <v>0</v>
      </c>
      <c r="AT83" s="148"/>
      <c r="AU83" s="149" t="s">
        <v>17</v>
      </c>
      <c r="AZ83"/>
      <c r="BA83" s="151"/>
      <c r="BB83" s="151"/>
      <c r="BC83" s="151"/>
      <c r="BD83" s="151"/>
      <c r="BE83" s="151"/>
      <c r="BF83" s="151"/>
      <c r="BG83" s="151"/>
    </row>
    <row r="84" spans="1:59" ht="12.75" customHeight="1">
      <c r="A84" s="41">
        <v>19</v>
      </c>
      <c r="B84" s="145"/>
      <c r="C84" s="152"/>
      <c r="D84" s="153"/>
      <c r="E84" s="153"/>
      <c r="F84" s="153"/>
      <c r="G84" s="153"/>
      <c r="H84" s="153"/>
      <c r="I84" s="153"/>
      <c r="J84" s="153"/>
      <c r="K84" s="153"/>
      <c r="L84" s="153"/>
      <c r="M84" s="153"/>
      <c r="N84" s="153"/>
      <c r="O84" s="153"/>
      <c r="P84" s="153"/>
      <c r="Q84" s="153"/>
      <c r="R84" s="153"/>
      <c r="S84" s="153"/>
      <c r="T84" s="153"/>
      <c r="U84" s="153"/>
      <c r="V84" s="153"/>
      <c r="W84" s="153"/>
      <c r="X84" s="153"/>
      <c r="Y84" s="153"/>
      <c r="Z84" s="153"/>
      <c r="AA84" s="153"/>
      <c r="AB84" s="153"/>
      <c r="AC84" s="153"/>
      <c r="AD84" s="153"/>
      <c r="AE84" s="153"/>
      <c r="AF84" s="153"/>
      <c r="AG84" s="153"/>
      <c r="AH84" s="153"/>
      <c r="AI84" s="147"/>
      <c r="AJ84" s="147"/>
      <c r="AK84" s="147"/>
      <c r="AL84" s="147"/>
      <c r="AM84" s="147"/>
      <c r="AN84" s="147"/>
      <c r="AO84" s="147"/>
      <c r="AP84" s="147"/>
      <c r="AQ84" s="147"/>
      <c r="AR84" s="147"/>
      <c r="AS84" s="148">
        <f>U46</f>
        <v>0</v>
      </c>
      <c r="AT84" s="148"/>
      <c r="AU84" s="149" t="s">
        <v>17</v>
      </c>
      <c r="AZ84"/>
      <c r="BA84" s="151"/>
      <c r="BB84" s="151"/>
      <c r="BC84" s="151"/>
      <c r="BD84" s="151"/>
      <c r="BE84" s="151"/>
      <c r="BF84" s="151"/>
      <c r="BG84" s="151"/>
    </row>
    <row r="85" spans="1:59" ht="12.75" customHeight="1">
      <c r="A85" s="41">
        <v>20</v>
      </c>
      <c r="B85" s="145"/>
      <c r="C85" s="152"/>
      <c r="D85" s="153"/>
      <c r="E85" s="153"/>
      <c r="F85" s="153"/>
      <c r="G85" s="153"/>
      <c r="H85" s="153"/>
      <c r="I85" s="153"/>
      <c r="J85" s="153"/>
      <c r="K85" s="153"/>
      <c r="L85" s="153"/>
      <c r="M85" s="153"/>
      <c r="N85" s="153"/>
      <c r="O85" s="153"/>
      <c r="P85" s="153"/>
      <c r="Q85" s="153"/>
      <c r="R85" s="153"/>
      <c r="S85" s="153"/>
      <c r="T85" s="153"/>
      <c r="U85" s="153"/>
      <c r="V85" s="153"/>
      <c r="W85" s="153"/>
      <c r="X85" s="153"/>
      <c r="Y85" s="153"/>
      <c r="Z85" s="153"/>
      <c r="AA85" s="153"/>
      <c r="AB85" s="153"/>
      <c r="AC85" s="153"/>
      <c r="AD85" s="153"/>
      <c r="AE85" s="153"/>
      <c r="AF85" s="153"/>
      <c r="AG85" s="153"/>
      <c r="AH85" s="153"/>
      <c r="AI85" s="147"/>
      <c r="AJ85" s="147"/>
      <c r="AK85" s="147"/>
      <c r="AL85" s="147"/>
      <c r="AM85" s="147"/>
      <c r="AN85" s="147"/>
      <c r="AO85" s="147"/>
      <c r="AP85" s="147"/>
      <c r="AQ85" s="147"/>
      <c r="AR85" s="147"/>
      <c r="AS85" s="148">
        <f>V46</f>
        <v>0</v>
      </c>
      <c r="AT85" s="148"/>
      <c r="AU85" s="149" t="s">
        <v>17</v>
      </c>
      <c r="AZ85"/>
      <c r="BA85" s="151"/>
      <c r="BB85" s="151"/>
      <c r="BC85" s="151"/>
      <c r="BD85" s="151"/>
      <c r="BE85" s="151"/>
      <c r="BF85" s="151"/>
      <c r="BG85" s="151"/>
    </row>
    <row r="86" spans="1:59" ht="12.75" customHeight="1">
      <c r="A86" s="41">
        <v>21</v>
      </c>
      <c r="B86" s="145"/>
      <c r="C86" s="152"/>
      <c r="D86" s="153"/>
      <c r="E86" s="153"/>
      <c r="F86" s="153"/>
      <c r="G86" s="153"/>
      <c r="H86" s="153"/>
      <c r="I86" s="153"/>
      <c r="J86" s="153"/>
      <c r="K86" s="153"/>
      <c r="L86" s="153"/>
      <c r="M86" s="153"/>
      <c r="N86" s="153"/>
      <c r="O86" s="153"/>
      <c r="P86" s="153"/>
      <c r="Q86" s="153"/>
      <c r="R86" s="153"/>
      <c r="S86" s="153"/>
      <c r="T86" s="153"/>
      <c r="U86" s="153"/>
      <c r="V86" s="153"/>
      <c r="W86" s="153"/>
      <c r="X86" s="153"/>
      <c r="Y86" s="153"/>
      <c r="Z86" s="153"/>
      <c r="AA86" s="153"/>
      <c r="AB86" s="153"/>
      <c r="AC86" s="153"/>
      <c r="AD86" s="153"/>
      <c r="AE86" s="153"/>
      <c r="AF86" s="153"/>
      <c r="AG86" s="153"/>
      <c r="AH86" s="153"/>
      <c r="AI86" s="147"/>
      <c r="AJ86" s="147"/>
      <c r="AK86" s="147"/>
      <c r="AL86" s="147"/>
      <c r="AM86" s="147"/>
      <c r="AN86" s="147"/>
      <c r="AO86" s="147"/>
      <c r="AP86" s="147"/>
      <c r="AQ86" s="147"/>
      <c r="AR86" s="147"/>
      <c r="AS86" s="148">
        <f>W46</f>
        <v>0</v>
      </c>
      <c r="AT86" s="148"/>
      <c r="AU86" s="149" t="s">
        <v>17</v>
      </c>
      <c r="AZ86"/>
      <c r="BA86" s="151"/>
      <c r="BB86" s="151"/>
      <c r="BC86" s="151"/>
      <c r="BD86" s="151"/>
      <c r="BE86" s="151"/>
      <c r="BF86" s="151"/>
      <c r="BG86" s="151"/>
    </row>
    <row r="87" spans="1:59" ht="12.75" customHeight="1">
      <c r="A87" s="41">
        <v>22</v>
      </c>
      <c r="B87" s="145"/>
      <c r="C87" s="152"/>
      <c r="D87" s="153"/>
      <c r="E87" s="153"/>
      <c r="F87" s="153"/>
      <c r="G87" s="153"/>
      <c r="H87" s="153"/>
      <c r="I87" s="153"/>
      <c r="J87" s="153"/>
      <c r="K87" s="153"/>
      <c r="L87" s="153"/>
      <c r="M87" s="153"/>
      <c r="N87" s="153"/>
      <c r="O87" s="153"/>
      <c r="P87" s="153"/>
      <c r="Q87" s="153"/>
      <c r="R87" s="153"/>
      <c r="S87" s="153"/>
      <c r="T87" s="153"/>
      <c r="U87" s="153"/>
      <c r="V87" s="153"/>
      <c r="W87" s="153"/>
      <c r="X87" s="153"/>
      <c r="Y87" s="153"/>
      <c r="Z87" s="153"/>
      <c r="AA87" s="153"/>
      <c r="AB87" s="153"/>
      <c r="AC87" s="153"/>
      <c r="AD87" s="153"/>
      <c r="AE87" s="153"/>
      <c r="AF87" s="153"/>
      <c r="AG87" s="153"/>
      <c r="AH87" s="153"/>
      <c r="AI87" s="147"/>
      <c r="AJ87" s="147"/>
      <c r="AK87" s="147"/>
      <c r="AL87" s="147"/>
      <c r="AM87" s="147"/>
      <c r="AN87" s="147"/>
      <c r="AO87" s="147"/>
      <c r="AP87" s="147"/>
      <c r="AQ87" s="147"/>
      <c r="AR87" s="147"/>
      <c r="AS87" s="148">
        <f>X46</f>
        <v>0</v>
      </c>
      <c r="AT87" s="148"/>
      <c r="AU87" s="149" t="s">
        <v>17</v>
      </c>
      <c r="AZ87"/>
      <c r="BA87" s="151"/>
      <c r="BB87" s="151"/>
      <c r="BC87" s="151"/>
      <c r="BD87" s="151"/>
      <c r="BE87" s="151"/>
      <c r="BF87" s="151"/>
      <c r="BG87" s="151"/>
    </row>
    <row r="88" spans="1:59" ht="12.75" customHeight="1">
      <c r="A88" s="41">
        <v>23</v>
      </c>
      <c r="B88" s="145"/>
      <c r="C88" s="152"/>
      <c r="D88" s="153"/>
      <c r="E88" s="153"/>
      <c r="F88" s="153"/>
      <c r="G88" s="153"/>
      <c r="H88" s="153"/>
      <c r="I88" s="153"/>
      <c r="J88" s="153"/>
      <c r="K88" s="153"/>
      <c r="L88" s="153"/>
      <c r="M88" s="153"/>
      <c r="N88" s="153"/>
      <c r="O88" s="153"/>
      <c r="P88" s="153"/>
      <c r="Q88" s="153"/>
      <c r="R88" s="153"/>
      <c r="S88" s="153"/>
      <c r="T88" s="153"/>
      <c r="U88" s="153"/>
      <c r="V88" s="153"/>
      <c r="W88" s="153"/>
      <c r="X88" s="153"/>
      <c r="Y88" s="153"/>
      <c r="Z88" s="153"/>
      <c r="AA88" s="153"/>
      <c r="AB88" s="153"/>
      <c r="AC88" s="153"/>
      <c r="AD88" s="153"/>
      <c r="AE88" s="153"/>
      <c r="AF88" s="153"/>
      <c r="AG88" s="153"/>
      <c r="AH88" s="153"/>
      <c r="AI88" s="147"/>
      <c r="AJ88" s="147"/>
      <c r="AK88" s="147"/>
      <c r="AL88" s="147"/>
      <c r="AM88" s="147"/>
      <c r="AN88" s="147"/>
      <c r="AO88" s="147"/>
      <c r="AP88" s="147"/>
      <c r="AQ88" s="147"/>
      <c r="AR88" s="147"/>
      <c r="AS88" s="148">
        <f>Y46</f>
        <v>0</v>
      </c>
      <c r="AT88" s="148"/>
      <c r="AU88" s="149" t="s">
        <v>17</v>
      </c>
      <c r="AZ88"/>
      <c r="BA88" s="151"/>
      <c r="BB88" s="151"/>
      <c r="BC88" s="151"/>
      <c r="BD88" s="151"/>
      <c r="BE88" s="151"/>
      <c r="BF88" s="151"/>
      <c r="BG88" s="151"/>
    </row>
    <row r="89" spans="1:59" ht="12.75" customHeight="1">
      <c r="A89" s="41">
        <v>24</v>
      </c>
      <c r="B89" s="145"/>
      <c r="C89" s="152"/>
      <c r="D89" s="153"/>
      <c r="E89" s="153"/>
      <c r="F89" s="153"/>
      <c r="G89" s="153"/>
      <c r="H89" s="153"/>
      <c r="I89" s="153"/>
      <c r="J89" s="153"/>
      <c r="K89" s="153"/>
      <c r="L89" s="153"/>
      <c r="M89" s="153"/>
      <c r="N89" s="153"/>
      <c r="O89" s="153"/>
      <c r="P89" s="153"/>
      <c r="Q89" s="153"/>
      <c r="R89" s="153"/>
      <c r="S89" s="153"/>
      <c r="T89" s="153"/>
      <c r="U89" s="153"/>
      <c r="V89" s="153"/>
      <c r="W89" s="153"/>
      <c r="X89" s="153"/>
      <c r="Y89" s="153"/>
      <c r="Z89" s="153"/>
      <c r="AA89" s="153"/>
      <c r="AB89" s="153"/>
      <c r="AC89" s="153"/>
      <c r="AD89" s="153"/>
      <c r="AE89" s="153"/>
      <c r="AF89" s="153"/>
      <c r="AG89" s="153"/>
      <c r="AH89" s="153"/>
      <c r="AI89" s="147"/>
      <c r="AJ89" s="147"/>
      <c r="AK89" s="147"/>
      <c r="AL89" s="147"/>
      <c r="AM89" s="147"/>
      <c r="AN89" s="147"/>
      <c r="AO89" s="147"/>
      <c r="AP89" s="147"/>
      <c r="AQ89" s="147"/>
      <c r="AR89" s="147"/>
      <c r="AS89" s="148">
        <f>Z46</f>
        <v>0</v>
      </c>
      <c r="AT89" s="148"/>
      <c r="AU89" s="149" t="s">
        <v>17</v>
      </c>
      <c r="AZ89"/>
      <c r="BA89" s="151"/>
      <c r="BB89" s="151"/>
      <c r="BC89" s="151"/>
      <c r="BD89" s="151"/>
      <c r="BE89" s="151"/>
      <c r="BF89" s="151"/>
      <c r="BG89" s="151"/>
    </row>
    <row r="90" spans="1:59" ht="12.75" customHeight="1">
      <c r="A90" s="41">
        <v>25</v>
      </c>
      <c r="B90" s="145"/>
      <c r="C90" s="152"/>
      <c r="D90" s="153"/>
      <c r="E90" s="153"/>
      <c r="F90" s="153"/>
      <c r="G90" s="153"/>
      <c r="H90" s="153"/>
      <c r="I90" s="153"/>
      <c r="J90" s="153"/>
      <c r="K90" s="153"/>
      <c r="L90" s="153"/>
      <c r="M90" s="153"/>
      <c r="N90" s="153"/>
      <c r="O90" s="153"/>
      <c r="P90" s="153"/>
      <c r="Q90" s="153"/>
      <c r="R90" s="153"/>
      <c r="S90" s="153"/>
      <c r="T90" s="153"/>
      <c r="U90" s="153"/>
      <c r="V90" s="153"/>
      <c r="W90" s="153"/>
      <c r="X90" s="153"/>
      <c r="Y90" s="153"/>
      <c r="Z90" s="153"/>
      <c r="AA90" s="153"/>
      <c r="AB90" s="153"/>
      <c r="AC90" s="153"/>
      <c r="AD90" s="153"/>
      <c r="AE90" s="153"/>
      <c r="AF90" s="153"/>
      <c r="AG90" s="153"/>
      <c r="AH90" s="153"/>
      <c r="AI90" s="147"/>
      <c r="AJ90" s="147"/>
      <c r="AK90" s="147"/>
      <c r="AL90" s="147"/>
      <c r="AM90" s="147"/>
      <c r="AN90" s="147"/>
      <c r="AO90" s="147"/>
      <c r="AP90" s="147"/>
      <c r="AQ90" s="147"/>
      <c r="AR90" s="147"/>
      <c r="AS90" s="148">
        <f>AA46</f>
        <v>0</v>
      </c>
      <c r="AT90" s="148"/>
      <c r="AU90" s="149" t="s">
        <v>17</v>
      </c>
      <c r="AZ90"/>
      <c r="BA90" s="151"/>
      <c r="BB90" s="151"/>
      <c r="BC90" s="151"/>
      <c r="BD90" s="151"/>
      <c r="BE90" s="151"/>
      <c r="BF90" s="151"/>
      <c r="BG90" s="151"/>
    </row>
    <row r="91" spans="1:59" ht="12.75" customHeight="1">
      <c r="A91" s="41">
        <v>26</v>
      </c>
      <c r="B91" s="145"/>
      <c r="C91" s="152"/>
      <c r="D91" s="153"/>
      <c r="E91" s="153"/>
      <c r="F91" s="153"/>
      <c r="G91" s="153"/>
      <c r="H91" s="153"/>
      <c r="I91" s="153"/>
      <c r="J91" s="153"/>
      <c r="K91" s="153"/>
      <c r="L91" s="153"/>
      <c r="M91" s="153"/>
      <c r="N91" s="153"/>
      <c r="O91" s="153"/>
      <c r="P91" s="153"/>
      <c r="Q91" s="153"/>
      <c r="R91" s="153"/>
      <c r="S91" s="153"/>
      <c r="T91" s="153"/>
      <c r="U91" s="153"/>
      <c r="V91" s="153"/>
      <c r="W91" s="153"/>
      <c r="X91" s="153"/>
      <c r="Y91" s="153"/>
      <c r="Z91" s="153"/>
      <c r="AA91" s="153"/>
      <c r="AB91" s="153"/>
      <c r="AC91" s="153"/>
      <c r="AD91" s="153"/>
      <c r="AE91" s="153"/>
      <c r="AF91" s="153"/>
      <c r="AG91" s="153"/>
      <c r="AH91" s="153"/>
      <c r="AI91" s="147"/>
      <c r="AJ91" s="147"/>
      <c r="AK91" s="147"/>
      <c r="AL91" s="147"/>
      <c r="AM91" s="147"/>
      <c r="AN91" s="147"/>
      <c r="AO91" s="147"/>
      <c r="AP91" s="147"/>
      <c r="AQ91" s="147"/>
      <c r="AR91" s="147"/>
      <c r="AS91" s="148">
        <f>AB46</f>
        <v>0</v>
      </c>
      <c r="AT91" s="148"/>
      <c r="AU91" s="149" t="s">
        <v>17</v>
      </c>
      <c r="AZ91"/>
      <c r="BA91" s="151"/>
      <c r="BB91" s="151"/>
      <c r="BC91" s="151"/>
      <c r="BD91" s="151"/>
      <c r="BE91" s="151"/>
      <c r="BF91" s="151"/>
      <c r="BG91" s="151"/>
    </row>
    <row r="92" spans="1:59" ht="12.75" customHeight="1">
      <c r="A92" s="41">
        <v>27</v>
      </c>
      <c r="B92" s="145"/>
      <c r="C92" s="152"/>
      <c r="D92" s="153"/>
      <c r="E92" s="153"/>
      <c r="F92" s="153"/>
      <c r="G92" s="153"/>
      <c r="H92" s="153"/>
      <c r="I92" s="153"/>
      <c r="J92" s="153"/>
      <c r="K92" s="153"/>
      <c r="L92" s="153"/>
      <c r="M92" s="153"/>
      <c r="N92" s="153"/>
      <c r="O92" s="153"/>
      <c r="P92" s="153"/>
      <c r="Q92" s="153"/>
      <c r="R92" s="153"/>
      <c r="S92" s="153"/>
      <c r="T92" s="153"/>
      <c r="U92" s="153"/>
      <c r="V92" s="153"/>
      <c r="W92" s="153"/>
      <c r="X92" s="153"/>
      <c r="Y92" s="153"/>
      <c r="Z92" s="153"/>
      <c r="AA92" s="153"/>
      <c r="AB92" s="153"/>
      <c r="AC92" s="153"/>
      <c r="AD92" s="153"/>
      <c r="AE92" s="153"/>
      <c r="AF92" s="153"/>
      <c r="AG92" s="153"/>
      <c r="AH92" s="153"/>
      <c r="AI92" s="147"/>
      <c r="AJ92" s="147"/>
      <c r="AK92" s="147"/>
      <c r="AL92" s="147"/>
      <c r="AM92" s="147"/>
      <c r="AN92" s="147"/>
      <c r="AO92" s="147"/>
      <c r="AP92" s="147"/>
      <c r="AQ92" s="147"/>
      <c r="AR92" s="147"/>
      <c r="AS92" s="148">
        <f>AC46</f>
        <v>0</v>
      </c>
      <c r="AT92" s="148"/>
      <c r="AU92" s="149" t="s">
        <v>17</v>
      </c>
      <c r="AZ92"/>
      <c r="BA92" s="151"/>
      <c r="BB92" s="151"/>
      <c r="BC92" s="151"/>
      <c r="BD92" s="151"/>
      <c r="BE92" s="151"/>
      <c r="BF92" s="151"/>
      <c r="BG92" s="151"/>
    </row>
    <row r="93" spans="1:59" ht="12.75" customHeight="1">
      <c r="A93" s="41">
        <v>28</v>
      </c>
      <c r="B93" s="145"/>
      <c r="C93" s="152"/>
      <c r="D93" s="153"/>
      <c r="E93" s="153"/>
      <c r="F93" s="153"/>
      <c r="G93" s="153"/>
      <c r="H93" s="153"/>
      <c r="I93" s="153"/>
      <c r="J93" s="153"/>
      <c r="K93" s="153"/>
      <c r="L93" s="153"/>
      <c r="M93" s="153"/>
      <c r="N93" s="153"/>
      <c r="O93" s="153"/>
      <c r="P93" s="153"/>
      <c r="Q93" s="153"/>
      <c r="R93" s="153"/>
      <c r="S93" s="153"/>
      <c r="T93" s="153"/>
      <c r="U93" s="153"/>
      <c r="V93" s="153"/>
      <c r="W93" s="153"/>
      <c r="X93" s="153"/>
      <c r="Y93" s="153"/>
      <c r="Z93" s="153"/>
      <c r="AA93" s="153"/>
      <c r="AB93" s="153"/>
      <c r="AC93" s="153"/>
      <c r="AD93" s="153"/>
      <c r="AE93" s="153"/>
      <c r="AF93" s="153"/>
      <c r="AG93" s="153"/>
      <c r="AH93" s="153"/>
      <c r="AI93" s="147"/>
      <c r="AJ93" s="147"/>
      <c r="AK93" s="147"/>
      <c r="AL93" s="147"/>
      <c r="AM93" s="147"/>
      <c r="AN93" s="147"/>
      <c r="AO93" s="147"/>
      <c r="AP93" s="147"/>
      <c r="AQ93" s="147"/>
      <c r="AR93" s="147"/>
      <c r="AS93" s="148">
        <f>AD46</f>
        <v>0</v>
      </c>
      <c r="AT93" s="148"/>
      <c r="AU93" s="149" t="s">
        <v>17</v>
      </c>
      <c r="AZ93"/>
      <c r="BA93" s="151"/>
      <c r="BB93" s="151"/>
      <c r="BC93" s="151"/>
      <c r="BD93" s="151"/>
      <c r="BE93" s="151"/>
      <c r="BF93" s="151"/>
      <c r="BG93" s="151"/>
    </row>
    <row r="94" spans="1:59" ht="12.75" customHeight="1">
      <c r="A94" s="41">
        <v>29</v>
      </c>
      <c r="B94" s="145"/>
      <c r="C94" s="152"/>
      <c r="D94" s="153"/>
      <c r="E94" s="153"/>
      <c r="F94" s="153"/>
      <c r="G94" s="153"/>
      <c r="H94" s="153"/>
      <c r="I94" s="153"/>
      <c r="J94" s="153"/>
      <c r="K94" s="153"/>
      <c r="L94" s="153"/>
      <c r="M94" s="153"/>
      <c r="N94" s="153"/>
      <c r="O94" s="153"/>
      <c r="P94" s="153"/>
      <c r="Q94" s="153"/>
      <c r="R94" s="153"/>
      <c r="S94" s="153"/>
      <c r="T94" s="153"/>
      <c r="U94" s="153"/>
      <c r="V94" s="153"/>
      <c r="W94" s="153"/>
      <c r="X94" s="153"/>
      <c r="Y94" s="153"/>
      <c r="Z94" s="153"/>
      <c r="AA94" s="153"/>
      <c r="AB94" s="153"/>
      <c r="AC94" s="153"/>
      <c r="AD94" s="153"/>
      <c r="AE94" s="153"/>
      <c r="AF94" s="153"/>
      <c r="AG94" s="153"/>
      <c r="AH94" s="153"/>
      <c r="AI94" s="147"/>
      <c r="AJ94" s="147"/>
      <c r="AK94" s="147"/>
      <c r="AL94" s="147"/>
      <c r="AM94" s="147"/>
      <c r="AN94" s="147"/>
      <c r="AO94" s="147"/>
      <c r="AP94" s="147"/>
      <c r="AQ94" s="147"/>
      <c r="AR94" s="147"/>
      <c r="AS94" s="148">
        <f>AE46</f>
        <v>0</v>
      </c>
      <c r="AT94" s="148"/>
      <c r="AU94" s="149" t="s">
        <v>17</v>
      </c>
      <c r="AZ94"/>
      <c r="BA94" s="151"/>
      <c r="BB94" s="151"/>
      <c r="BC94" s="151"/>
      <c r="BD94" s="151"/>
      <c r="BE94" s="151"/>
      <c r="BF94" s="151"/>
      <c r="BG94" s="151"/>
    </row>
    <row r="95" spans="1:59" ht="12.75" customHeight="1">
      <c r="A95" s="41">
        <v>30</v>
      </c>
      <c r="B95" s="145"/>
      <c r="C95" s="152"/>
      <c r="D95" s="153"/>
      <c r="E95" s="153"/>
      <c r="F95" s="153"/>
      <c r="G95" s="153"/>
      <c r="H95" s="153"/>
      <c r="I95" s="153"/>
      <c r="J95" s="153"/>
      <c r="K95" s="153"/>
      <c r="L95" s="153"/>
      <c r="M95" s="153"/>
      <c r="N95" s="153"/>
      <c r="O95" s="153"/>
      <c r="P95" s="153"/>
      <c r="Q95" s="153"/>
      <c r="R95" s="153"/>
      <c r="S95" s="153"/>
      <c r="T95" s="153"/>
      <c r="U95" s="153"/>
      <c r="V95" s="153"/>
      <c r="W95" s="153"/>
      <c r="X95" s="153"/>
      <c r="Y95" s="153"/>
      <c r="Z95" s="153"/>
      <c r="AA95" s="153"/>
      <c r="AB95" s="153"/>
      <c r="AC95" s="153"/>
      <c r="AD95" s="153"/>
      <c r="AE95" s="153"/>
      <c r="AF95" s="153"/>
      <c r="AG95" s="153"/>
      <c r="AH95" s="153"/>
      <c r="AI95" s="147"/>
      <c r="AJ95" s="147"/>
      <c r="AK95" s="147"/>
      <c r="AL95" s="147"/>
      <c r="AM95" s="147"/>
      <c r="AN95" s="147"/>
      <c r="AO95" s="147"/>
      <c r="AP95" s="147"/>
      <c r="AQ95" s="147"/>
      <c r="AR95" s="147"/>
      <c r="AS95" s="148">
        <f>AF46</f>
        <v>0</v>
      </c>
      <c r="AT95" s="148"/>
      <c r="AU95" s="149" t="s">
        <v>17</v>
      </c>
      <c r="AZ95"/>
      <c r="BA95" s="151"/>
      <c r="BB95" s="151"/>
      <c r="BC95" s="151"/>
      <c r="BD95" s="151"/>
      <c r="BE95" s="151"/>
      <c r="BF95" s="151"/>
      <c r="BG95" s="151"/>
    </row>
    <row r="96" spans="1:59" ht="12.75" customHeight="1">
      <c r="A96" s="41">
        <v>31</v>
      </c>
      <c r="B96" s="145"/>
      <c r="C96" s="150"/>
      <c r="D96" s="150"/>
      <c r="E96" s="150"/>
      <c r="F96" s="150"/>
      <c r="G96" s="150"/>
      <c r="H96" s="150"/>
      <c r="I96" s="150"/>
      <c r="J96" s="150"/>
      <c r="K96" s="150"/>
      <c r="L96" s="150"/>
      <c r="M96" s="150"/>
      <c r="N96" s="150"/>
      <c r="O96" s="150"/>
      <c r="P96" s="150"/>
      <c r="Q96" s="150"/>
      <c r="R96" s="150"/>
      <c r="S96" s="150"/>
      <c r="T96" s="150"/>
      <c r="U96" s="150"/>
      <c r="V96" s="150"/>
      <c r="W96" s="150"/>
      <c r="X96" s="150"/>
      <c r="Y96" s="150"/>
      <c r="Z96" s="150"/>
      <c r="AA96" s="150"/>
      <c r="AB96" s="150"/>
      <c r="AC96" s="150"/>
      <c r="AD96" s="150"/>
      <c r="AE96" s="150"/>
      <c r="AF96" s="150"/>
      <c r="AG96" s="150"/>
      <c r="AH96" s="150"/>
      <c r="AI96" s="147"/>
      <c r="AJ96" s="147"/>
      <c r="AK96" s="147"/>
      <c r="AL96" s="147"/>
      <c r="AM96" s="147"/>
      <c r="AN96" s="147"/>
      <c r="AO96" s="147"/>
      <c r="AP96" s="147"/>
      <c r="AQ96" s="147"/>
      <c r="AR96" s="147"/>
      <c r="AS96" s="148">
        <f>K46</f>
        <v>0</v>
      </c>
      <c r="AT96" s="148"/>
      <c r="AU96" s="149" t="s">
        <v>17</v>
      </c>
      <c r="AZ96"/>
      <c r="BA96" s="151"/>
      <c r="BB96" s="151"/>
      <c r="BC96" s="151"/>
      <c r="BD96" s="151"/>
      <c r="BE96" s="151"/>
      <c r="BF96" s="151"/>
      <c r="BG96" s="151"/>
    </row>
    <row r="97" spans="1:59" ht="12.75" customHeight="1">
      <c r="A97" s="41">
        <v>32</v>
      </c>
      <c r="B97" s="145"/>
      <c r="C97" s="150"/>
      <c r="D97" s="150"/>
      <c r="E97" s="150"/>
      <c r="F97" s="150"/>
      <c r="G97" s="150"/>
      <c r="H97" s="150"/>
      <c r="I97" s="150"/>
      <c r="J97" s="150"/>
      <c r="K97" s="150"/>
      <c r="L97" s="150"/>
      <c r="M97" s="150"/>
      <c r="N97" s="150"/>
      <c r="O97" s="150"/>
      <c r="P97" s="150"/>
      <c r="Q97" s="150"/>
      <c r="R97" s="150"/>
      <c r="S97" s="150"/>
      <c r="T97" s="150"/>
      <c r="U97" s="150"/>
      <c r="V97" s="150"/>
      <c r="W97" s="150"/>
      <c r="X97" s="150"/>
      <c r="Y97" s="150"/>
      <c r="Z97" s="150"/>
      <c r="AA97" s="150"/>
      <c r="AB97" s="150"/>
      <c r="AC97" s="150"/>
      <c r="AD97" s="150"/>
      <c r="AE97" s="150"/>
      <c r="AF97" s="150"/>
      <c r="AG97" s="150"/>
      <c r="AH97" s="150"/>
      <c r="AI97" s="147"/>
      <c r="AJ97" s="147"/>
      <c r="AK97" s="147"/>
      <c r="AL97" s="147"/>
      <c r="AM97" s="147"/>
      <c r="AN97" s="147"/>
      <c r="AO97" s="147"/>
      <c r="AP97" s="147"/>
      <c r="AQ97" s="147"/>
      <c r="AR97" s="147"/>
      <c r="AS97" s="148">
        <f>AF46</f>
        <v>0</v>
      </c>
      <c r="AT97" s="148"/>
      <c r="AU97" s="149" t="s">
        <v>17</v>
      </c>
      <c r="AZ97"/>
      <c r="BA97" s="151"/>
      <c r="BB97" s="151"/>
      <c r="BC97" s="151"/>
      <c r="BD97" s="151"/>
      <c r="BE97" s="151"/>
      <c r="BF97" s="151"/>
      <c r="BG97" s="151"/>
    </row>
    <row r="98" spans="1:59" ht="12.75" customHeight="1">
      <c r="A98" s="41">
        <v>33</v>
      </c>
      <c r="B98" s="145"/>
      <c r="C98" s="150"/>
      <c r="D98" s="150"/>
      <c r="E98" s="150"/>
      <c r="F98" s="150"/>
      <c r="G98" s="150"/>
      <c r="H98" s="150"/>
      <c r="I98" s="150"/>
      <c r="J98" s="150"/>
      <c r="K98" s="150"/>
      <c r="L98" s="150"/>
      <c r="M98" s="150"/>
      <c r="N98" s="150"/>
      <c r="O98" s="150"/>
      <c r="P98" s="150"/>
      <c r="Q98" s="150"/>
      <c r="R98" s="150"/>
      <c r="S98" s="150"/>
      <c r="T98" s="150"/>
      <c r="U98" s="150"/>
      <c r="V98" s="150"/>
      <c r="W98" s="150"/>
      <c r="X98" s="150"/>
      <c r="Y98" s="150"/>
      <c r="Z98" s="150"/>
      <c r="AA98" s="150"/>
      <c r="AB98" s="150"/>
      <c r="AC98" s="150"/>
      <c r="AD98" s="150"/>
      <c r="AE98" s="150"/>
      <c r="AF98" s="150"/>
      <c r="AG98" s="150"/>
      <c r="AH98" s="150"/>
      <c r="AI98" s="147"/>
      <c r="AJ98" s="147"/>
      <c r="AK98" s="147"/>
      <c r="AL98" s="147"/>
      <c r="AM98" s="147"/>
      <c r="AN98" s="147"/>
      <c r="AO98" s="147"/>
      <c r="AP98" s="147"/>
      <c r="AQ98" s="147"/>
      <c r="AR98" s="147"/>
      <c r="AS98" s="148">
        <f>AG46</f>
        <v>0</v>
      </c>
      <c r="AT98" s="148"/>
      <c r="AU98" s="149" t="s">
        <v>18</v>
      </c>
      <c r="AZ98"/>
      <c r="BA98" s="151"/>
      <c r="BB98" s="151"/>
      <c r="BC98" s="151"/>
      <c r="BD98" s="151"/>
      <c r="BE98" s="151"/>
      <c r="BF98" s="151"/>
      <c r="BG98" s="151"/>
    </row>
    <row r="99" spans="1:59" ht="12.75" customHeight="1">
      <c r="A99" s="41">
        <v>34</v>
      </c>
      <c r="B99" s="145"/>
      <c r="C99" s="154"/>
      <c r="D99" s="154"/>
      <c r="E99" s="154"/>
      <c r="F99" s="154"/>
      <c r="G99" s="154"/>
      <c r="H99" s="154"/>
      <c r="I99" s="154"/>
      <c r="J99" s="154"/>
      <c r="K99" s="154"/>
      <c r="L99" s="154"/>
      <c r="M99" s="154"/>
      <c r="N99" s="154"/>
      <c r="O99" s="154"/>
      <c r="P99" s="154"/>
      <c r="Q99" s="154"/>
      <c r="R99" s="154"/>
      <c r="S99" s="154"/>
      <c r="T99" s="154"/>
      <c r="U99" s="154"/>
      <c r="V99" s="154"/>
      <c r="W99" s="154"/>
      <c r="X99" s="154"/>
      <c r="Y99" s="154"/>
      <c r="Z99" s="154"/>
      <c r="AA99" s="154"/>
      <c r="AB99" s="154"/>
      <c r="AC99" s="154"/>
      <c r="AD99" s="154"/>
      <c r="AE99" s="154"/>
      <c r="AF99" s="154"/>
      <c r="AG99" s="154"/>
      <c r="AH99" s="154"/>
      <c r="AI99" s="147"/>
      <c r="AJ99" s="147"/>
      <c r="AK99" s="147"/>
      <c r="AL99" s="147"/>
      <c r="AM99" s="147"/>
      <c r="AN99" s="147"/>
      <c r="AO99" s="147"/>
      <c r="AP99" s="147"/>
      <c r="AQ99" s="147"/>
      <c r="AR99" s="147"/>
      <c r="AS99" s="148">
        <f>AH46</f>
        <v>0</v>
      </c>
      <c r="AT99" s="148"/>
      <c r="AU99" s="149" t="s">
        <v>18</v>
      </c>
      <c r="AZ99"/>
      <c r="BA99" s="151"/>
      <c r="BB99" s="151"/>
      <c r="BC99" s="151"/>
      <c r="BD99" s="151"/>
      <c r="BE99" s="151"/>
      <c r="BF99" s="151"/>
      <c r="BG99" s="151"/>
    </row>
    <row r="100" spans="1:59" ht="12.75" customHeight="1">
      <c r="A100" s="41">
        <v>35</v>
      </c>
      <c r="B100" s="145"/>
      <c r="C100" s="150"/>
      <c r="D100" s="150"/>
      <c r="E100" s="150"/>
      <c r="F100" s="150"/>
      <c r="G100" s="150"/>
      <c r="H100" s="150"/>
      <c r="I100" s="150"/>
      <c r="J100" s="150"/>
      <c r="K100" s="150"/>
      <c r="L100" s="150"/>
      <c r="M100" s="150"/>
      <c r="N100" s="150"/>
      <c r="O100" s="150"/>
      <c r="P100" s="150"/>
      <c r="Q100" s="150"/>
      <c r="R100" s="150"/>
      <c r="S100" s="150"/>
      <c r="T100" s="150"/>
      <c r="U100" s="150"/>
      <c r="V100" s="150"/>
      <c r="W100" s="150"/>
      <c r="X100" s="150"/>
      <c r="Y100" s="150"/>
      <c r="Z100" s="150"/>
      <c r="AA100" s="150"/>
      <c r="AB100" s="150"/>
      <c r="AC100" s="150"/>
      <c r="AD100" s="150"/>
      <c r="AE100" s="150"/>
      <c r="AF100" s="150"/>
      <c r="AG100" s="150"/>
      <c r="AH100" s="150"/>
      <c r="AI100" s="147"/>
      <c r="AJ100" s="147"/>
      <c r="AK100" s="147"/>
      <c r="AL100" s="147"/>
      <c r="AM100" s="147"/>
      <c r="AN100" s="147"/>
      <c r="AO100" s="147"/>
      <c r="AP100" s="147"/>
      <c r="AQ100" s="147"/>
      <c r="AR100" s="147"/>
      <c r="AS100" s="148">
        <f>AI46</f>
        <v>0</v>
      </c>
      <c r="AT100" s="148"/>
      <c r="AU100" s="149" t="s">
        <v>18</v>
      </c>
      <c r="AZ100"/>
      <c r="BA100" s="151"/>
      <c r="BB100" s="151"/>
      <c r="BC100" s="151"/>
      <c r="BD100" s="151"/>
      <c r="BE100" s="151"/>
      <c r="BF100" s="151"/>
      <c r="BG100" s="151"/>
    </row>
    <row r="101" spans="1:59" ht="12.75" customHeight="1">
      <c r="A101" s="41">
        <v>36</v>
      </c>
      <c r="B101" s="145"/>
      <c r="C101" s="150"/>
      <c r="D101" s="150"/>
      <c r="E101" s="150"/>
      <c r="F101" s="150"/>
      <c r="G101" s="150"/>
      <c r="H101" s="150"/>
      <c r="I101" s="150"/>
      <c r="J101" s="150"/>
      <c r="K101" s="150"/>
      <c r="L101" s="150"/>
      <c r="M101" s="150"/>
      <c r="N101" s="150"/>
      <c r="O101" s="150"/>
      <c r="P101" s="150"/>
      <c r="Q101" s="150"/>
      <c r="R101" s="150"/>
      <c r="S101" s="150"/>
      <c r="T101" s="150"/>
      <c r="U101" s="150"/>
      <c r="V101" s="150"/>
      <c r="W101" s="150"/>
      <c r="X101" s="150"/>
      <c r="Y101" s="150"/>
      <c r="Z101" s="150"/>
      <c r="AA101" s="150"/>
      <c r="AB101" s="150"/>
      <c r="AC101" s="150"/>
      <c r="AD101" s="150"/>
      <c r="AE101" s="150"/>
      <c r="AF101" s="150"/>
      <c r="AG101" s="150"/>
      <c r="AH101" s="150"/>
      <c r="AI101" s="147"/>
      <c r="AJ101" s="147"/>
      <c r="AK101" s="147"/>
      <c r="AL101" s="147"/>
      <c r="AM101" s="147"/>
      <c r="AN101" s="147"/>
      <c r="AO101" s="147"/>
      <c r="AP101" s="147"/>
      <c r="AQ101" s="147"/>
      <c r="AR101" s="147"/>
      <c r="AS101" s="148">
        <f>AJ46</f>
        <v>0</v>
      </c>
      <c r="AT101" s="148"/>
      <c r="AU101" s="149" t="s">
        <v>18</v>
      </c>
      <c r="AZ101"/>
      <c r="BA101" s="151"/>
      <c r="BB101" s="151"/>
      <c r="BC101" s="151"/>
      <c r="BD101" s="151"/>
      <c r="BE101" s="151"/>
      <c r="BF101" s="151"/>
      <c r="BG101" s="151"/>
    </row>
    <row r="102" spans="1:59" ht="12.75" customHeight="1">
      <c r="A102" s="41">
        <v>37</v>
      </c>
      <c r="B102" s="145"/>
      <c r="C102" s="150"/>
      <c r="D102" s="150"/>
      <c r="E102" s="150"/>
      <c r="F102" s="150"/>
      <c r="G102" s="150"/>
      <c r="H102" s="150"/>
      <c r="I102" s="150"/>
      <c r="J102" s="150"/>
      <c r="K102" s="150"/>
      <c r="L102" s="150"/>
      <c r="M102" s="150"/>
      <c r="N102" s="150"/>
      <c r="O102" s="150"/>
      <c r="P102" s="150"/>
      <c r="Q102" s="150"/>
      <c r="R102" s="150"/>
      <c r="S102" s="150"/>
      <c r="T102" s="150"/>
      <c r="U102" s="150"/>
      <c r="V102" s="150"/>
      <c r="W102" s="150"/>
      <c r="X102" s="150"/>
      <c r="Y102" s="150"/>
      <c r="Z102" s="150"/>
      <c r="AA102" s="150"/>
      <c r="AB102" s="150"/>
      <c r="AC102" s="150"/>
      <c r="AD102" s="150"/>
      <c r="AE102" s="150"/>
      <c r="AF102" s="150"/>
      <c r="AG102" s="150"/>
      <c r="AH102" s="150"/>
      <c r="AI102" s="147"/>
      <c r="AJ102" s="147"/>
      <c r="AK102" s="147"/>
      <c r="AL102" s="147"/>
      <c r="AM102" s="147"/>
      <c r="AN102" s="147"/>
      <c r="AO102" s="147"/>
      <c r="AP102" s="147"/>
      <c r="AQ102" s="147"/>
      <c r="AR102" s="147"/>
      <c r="AS102" s="148">
        <f>AK46</f>
        <v>0</v>
      </c>
      <c r="AT102" s="148"/>
      <c r="AU102" s="149" t="s">
        <v>18</v>
      </c>
      <c r="AZ102"/>
      <c r="BA102" s="151"/>
      <c r="BB102" s="151"/>
      <c r="BC102" s="151"/>
      <c r="BD102" s="151"/>
      <c r="BE102" s="151"/>
      <c r="BF102" s="151"/>
      <c r="BG102" s="151"/>
    </row>
    <row r="103" spans="1:59" ht="12.75" customHeight="1">
      <c r="A103" s="41">
        <v>38</v>
      </c>
      <c r="B103" s="155"/>
      <c r="C103" s="154"/>
      <c r="D103" s="154"/>
      <c r="E103" s="154"/>
      <c r="F103" s="154"/>
      <c r="G103" s="154"/>
      <c r="H103" s="154"/>
      <c r="I103" s="154"/>
      <c r="J103" s="154"/>
      <c r="K103" s="154"/>
      <c r="L103" s="154"/>
      <c r="M103" s="154"/>
      <c r="N103" s="154"/>
      <c r="O103" s="154"/>
      <c r="P103" s="154"/>
      <c r="Q103" s="154"/>
      <c r="R103" s="154"/>
      <c r="S103" s="154"/>
      <c r="T103" s="154"/>
      <c r="U103" s="154"/>
      <c r="V103" s="154"/>
      <c r="W103" s="154"/>
      <c r="X103" s="154"/>
      <c r="Y103" s="154"/>
      <c r="Z103" s="154"/>
      <c r="AA103" s="154"/>
      <c r="AB103" s="154"/>
      <c r="AC103" s="154"/>
      <c r="AD103" s="154"/>
      <c r="AE103" s="154"/>
      <c r="AF103" s="154"/>
      <c r="AG103" s="154"/>
      <c r="AH103" s="154"/>
      <c r="AI103" s="148"/>
      <c r="AJ103" s="148"/>
      <c r="AK103" s="148"/>
      <c r="AL103" s="148"/>
      <c r="AM103" s="148"/>
      <c r="AN103" s="148"/>
      <c r="AO103" s="148"/>
      <c r="AP103" s="148"/>
      <c r="AQ103" s="148"/>
      <c r="AR103" s="148"/>
      <c r="AS103" s="148">
        <f>AL46</f>
        <v>0</v>
      </c>
      <c r="AT103" s="148"/>
      <c r="AU103" s="149" t="s">
        <v>18</v>
      </c>
      <c r="AZ103"/>
      <c r="BA103" s="151"/>
      <c r="BB103" s="151"/>
      <c r="BC103" s="151"/>
      <c r="BD103" s="151"/>
      <c r="BE103" s="151"/>
      <c r="BF103" s="151"/>
      <c r="BG103" s="151"/>
    </row>
    <row r="104" spans="1:59" ht="12.75" customHeight="1">
      <c r="A104" s="41">
        <v>39</v>
      </c>
      <c r="B104" s="155"/>
      <c r="C104" s="154"/>
      <c r="D104" s="154"/>
      <c r="E104" s="154"/>
      <c r="F104" s="154"/>
      <c r="G104" s="154"/>
      <c r="H104" s="154"/>
      <c r="I104" s="154"/>
      <c r="J104" s="154"/>
      <c r="K104" s="154"/>
      <c r="L104" s="154"/>
      <c r="M104" s="154"/>
      <c r="N104" s="154"/>
      <c r="O104" s="154"/>
      <c r="P104" s="154"/>
      <c r="Q104" s="154"/>
      <c r="R104" s="154"/>
      <c r="S104" s="154"/>
      <c r="T104" s="154"/>
      <c r="U104" s="154"/>
      <c r="V104" s="154"/>
      <c r="W104" s="154"/>
      <c r="X104" s="154"/>
      <c r="Y104" s="154"/>
      <c r="Z104" s="154"/>
      <c r="AA104" s="154"/>
      <c r="AB104" s="154"/>
      <c r="AC104" s="154"/>
      <c r="AD104" s="154"/>
      <c r="AE104" s="154"/>
      <c r="AF104" s="154"/>
      <c r="AG104" s="154"/>
      <c r="AH104" s="154"/>
      <c r="AI104" s="148"/>
      <c r="AJ104" s="148"/>
      <c r="AK104" s="148"/>
      <c r="AL104" s="148"/>
      <c r="AM104" s="148"/>
      <c r="AN104" s="148"/>
      <c r="AO104" s="148"/>
      <c r="AP104" s="148"/>
      <c r="AQ104" s="148"/>
      <c r="AR104" s="148"/>
      <c r="AS104" s="148">
        <f>AM46</f>
        <v>0</v>
      </c>
      <c r="AT104" s="148"/>
      <c r="AU104" s="149" t="s">
        <v>18</v>
      </c>
      <c r="AZ104"/>
      <c r="BA104" s="151"/>
      <c r="BB104" s="151"/>
      <c r="BC104" s="151"/>
      <c r="BD104" s="151"/>
      <c r="BE104" s="151"/>
      <c r="BF104" s="151"/>
      <c r="BG104" s="151"/>
    </row>
    <row r="105" spans="1:59" ht="12.75" customHeight="1">
      <c r="A105" s="41">
        <v>40</v>
      </c>
      <c r="B105" s="155"/>
      <c r="C105" s="154"/>
      <c r="D105" s="154"/>
      <c r="E105" s="154"/>
      <c r="F105" s="154"/>
      <c r="G105" s="154"/>
      <c r="H105" s="154"/>
      <c r="I105" s="154"/>
      <c r="J105" s="154"/>
      <c r="K105" s="154"/>
      <c r="L105" s="154"/>
      <c r="M105" s="154"/>
      <c r="N105" s="154"/>
      <c r="O105" s="154"/>
      <c r="P105" s="154"/>
      <c r="Q105" s="154"/>
      <c r="R105" s="154"/>
      <c r="S105" s="154"/>
      <c r="T105" s="154"/>
      <c r="U105" s="154"/>
      <c r="V105" s="154"/>
      <c r="W105" s="154"/>
      <c r="X105" s="154"/>
      <c r="Y105" s="154"/>
      <c r="Z105" s="154"/>
      <c r="AA105" s="154"/>
      <c r="AB105" s="154"/>
      <c r="AC105" s="154"/>
      <c r="AD105" s="154"/>
      <c r="AE105" s="154"/>
      <c r="AF105" s="154"/>
      <c r="AG105" s="154"/>
      <c r="AH105" s="154"/>
      <c r="AI105" s="148"/>
      <c r="AJ105" s="148"/>
      <c r="AK105" s="148"/>
      <c r="AL105" s="148"/>
      <c r="AM105" s="148"/>
      <c r="AN105" s="148"/>
      <c r="AO105" s="148"/>
      <c r="AP105" s="148"/>
      <c r="AQ105" s="148"/>
      <c r="AR105" s="148"/>
      <c r="AS105" s="148">
        <f>AN46</f>
        <v>0</v>
      </c>
      <c r="AT105" s="148"/>
      <c r="AU105" s="149" t="s">
        <v>18</v>
      </c>
      <c r="AW105" s="3"/>
      <c r="AX105" s="3"/>
      <c r="AY105" s="156"/>
      <c r="AZ105" s="3"/>
      <c r="BA105" s="157" t="s">
        <v>74</v>
      </c>
      <c r="BB105" s="157"/>
      <c r="BC105" s="157"/>
      <c r="BD105" s="157" t="s">
        <v>75</v>
      </c>
      <c r="BE105" s="157"/>
      <c r="BF105" s="157"/>
      <c r="BG105" s="157"/>
    </row>
    <row r="106" spans="49:59" ht="12.75">
      <c r="AW106" s="158" t="s">
        <v>76</v>
      </c>
      <c r="AX106" s="158"/>
      <c r="AY106" s="158"/>
      <c r="AZ106" s="158"/>
      <c r="BA106" s="41"/>
      <c r="BB106" s="41"/>
      <c r="BC106" s="41"/>
      <c r="BD106" s="158"/>
      <c r="BE106" s="158"/>
      <c r="BF106" s="158"/>
      <c r="BG106" s="158"/>
    </row>
    <row r="108" spans="2:42" ht="12.75">
      <c r="B108" s="36" t="s">
        <v>10</v>
      </c>
      <c r="C108" s="36">
        <f aca="true" t="shared" si="11" ref="C108:AP108">C7</f>
        <v>1</v>
      </c>
      <c r="D108" s="36">
        <f t="shared" si="11"/>
        <v>2</v>
      </c>
      <c r="E108" s="36">
        <f t="shared" si="11"/>
        <v>3</v>
      </c>
      <c r="F108" s="36">
        <f t="shared" si="11"/>
        <v>4</v>
      </c>
      <c r="G108" s="36">
        <f t="shared" si="11"/>
        <v>5</v>
      </c>
      <c r="H108" s="36">
        <f t="shared" si="11"/>
        <v>6</v>
      </c>
      <c r="I108" s="36">
        <f t="shared" si="11"/>
        <v>7</v>
      </c>
      <c r="J108" s="36">
        <f t="shared" si="11"/>
        <v>8</v>
      </c>
      <c r="K108" s="36">
        <f t="shared" si="11"/>
        <v>9</v>
      </c>
      <c r="L108" s="36">
        <f t="shared" si="11"/>
        <v>10</v>
      </c>
      <c r="M108" s="36">
        <f t="shared" si="11"/>
        <v>11</v>
      </c>
      <c r="N108" s="36">
        <f t="shared" si="11"/>
        <v>12</v>
      </c>
      <c r="O108" s="36">
        <f t="shared" si="11"/>
        <v>13</v>
      </c>
      <c r="P108" s="36">
        <f t="shared" si="11"/>
        <v>14</v>
      </c>
      <c r="Q108" s="36">
        <f t="shared" si="11"/>
        <v>15</v>
      </c>
      <c r="R108" s="36">
        <f t="shared" si="11"/>
        <v>16</v>
      </c>
      <c r="S108" s="36">
        <f t="shared" si="11"/>
        <v>17</v>
      </c>
      <c r="T108" s="36">
        <f t="shared" si="11"/>
        <v>18</v>
      </c>
      <c r="U108" s="36">
        <f t="shared" si="11"/>
        <v>19</v>
      </c>
      <c r="V108" s="36">
        <f t="shared" si="11"/>
        <v>20</v>
      </c>
      <c r="W108" s="36">
        <f t="shared" si="11"/>
        <v>21</v>
      </c>
      <c r="X108" s="36">
        <f t="shared" si="11"/>
        <v>22</v>
      </c>
      <c r="Y108" s="36">
        <f t="shared" si="11"/>
        <v>23</v>
      </c>
      <c r="Z108" s="36">
        <f t="shared" si="11"/>
        <v>24</v>
      </c>
      <c r="AA108" s="36">
        <f t="shared" si="11"/>
        <v>25</v>
      </c>
      <c r="AB108" s="36">
        <f t="shared" si="11"/>
        <v>26</v>
      </c>
      <c r="AC108" s="36">
        <f t="shared" si="11"/>
        <v>27</v>
      </c>
      <c r="AD108" s="36">
        <f t="shared" si="11"/>
        <v>28</v>
      </c>
      <c r="AE108" s="36">
        <f t="shared" si="11"/>
        <v>29</v>
      </c>
      <c r="AF108" s="36">
        <f t="shared" si="11"/>
        <v>30</v>
      </c>
      <c r="AG108" s="36">
        <f t="shared" si="11"/>
        <v>31</v>
      </c>
      <c r="AH108" s="36">
        <f t="shared" si="11"/>
        <v>32</v>
      </c>
      <c r="AI108" s="36">
        <f t="shared" si="11"/>
        <v>33</v>
      </c>
      <c r="AJ108" s="36">
        <f t="shared" si="11"/>
        <v>34</v>
      </c>
      <c r="AK108" s="36">
        <f t="shared" si="11"/>
        <v>35</v>
      </c>
      <c r="AL108" s="36">
        <f t="shared" si="11"/>
        <v>36</v>
      </c>
      <c r="AM108" s="36">
        <f t="shared" si="11"/>
        <v>37</v>
      </c>
      <c r="AN108" s="36">
        <f t="shared" si="11"/>
        <v>38</v>
      </c>
      <c r="AO108" s="36">
        <f t="shared" si="11"/>
        <v>39</v>
      </c>
      <c r="AP108" s="36">
        <f t="shared" si="11"/>
        <v>40</v>
      </c>
    </row>
    <row r="109" spans="2:42" ht="12.75">
      <c r="B109" s="36" t="s">
        <v>77</v>
      </c>
      <c r="C109" s="159">
        <f aca="true" t="shared" si="12" ref="C109:AP109">C46</f>
        <v>21</v>
      </c>
      <c r="D109" s="159">
        <f t="shared" si="12"/>
        <v>22</v>
      </c>
      <c r="E109" s="159">
        <f t="shared" si="12"/>
        <v>28</v>
      </c>
      <c r="F109" s="159">
        <f t="shared" si="12"/>
        <v>25</v>
      </c>
      <c r="G109" s="159">
        <f t="shared" si="12"/>
        <v>39</v>
      </c>
      <c r="H109" s="159">
        <f t="shared" si="12"/>
      </c>
      <c r="I109" s="159">
        <f t="shared" si="12"/>
      </c>
      <c r="J109" s="159">
        <f t="shared" si="12"/>
      </c>
      <c r="K109" s="159">
        <f t="shared" si="12"/>
      </c>
      <c r="L109" s="159">
        <f t="shared" si="12"/>
      </c>
      <c r="M109" s="159">
        <f t="shared" si="12"/>
      </c>
      <c r="N109" s="159">
        <f t="shared" si="12"/>
      </c>
      <c r="O109" s="159">
        <f t="shared" si="12"/>
      </c>
      <c r="P109" s="159">
        <f t="shared" si="12"/>
      </c>
      <c r="Q109" s="159">
        <f t="shared" si="12"/>
      </c>
      <c r="R109" s="159">
        <f t="shared" si="12"/>
      </c>
      <c r="S109" s="159">
        <f t="shared" si="12"/>
      </c>
      <c r="T109" s="159">
        <f t="shared" si="12"/>
      </c>
      <c r="U109" s="159">
        <f t="shared" si="12"/>
      </c>
      <c r="V109" s="159">
        <f t="shared" si="12"/>
      </c>
      <c r="W109" s="159">
        <f t="shared" si="12"/>
      </c>
      <c r="X109" s="159">
        <f t="shared" si="12"/>
      </c>
      <c r="Y109" s="159">
        <f t="shared" si="12"/>
      </c>
      <c r="Z109" s="159">
        <f t="shared" si="12"/>
      </c>
      <c r="AA109" s="159">
        <f t="shared" si="12"/>
      </c>
      <c r="AB109" s="159">
        <f t="shared" si="12"/>
      </c>
      <c r="AC109" s="159">
        <f t="shared" si="12"/>
      </c>
      <c r="AD109" s="159">
        <f t="shared" si="12"/>
      </c>
      <c r="AE109" s="159">
        <f t="shared" si="12"/>
      </c>
      <c r="AF109" s="159">
        <f t="shared" si="12"/>
      </c>
      <c r="AG109" s="159">
        <f t="shared" si="12"/>
      </c>
      <c r="AH109" s="159">
        <f t="shared" si="12"/>
      </c>
      <c r="AI109" s="159">
        <f t="shared" si="12"/>
      </c>
      <c r="AJ109" s="159">
        <f t="shared" si="12"/>
      </c>
      <c r="AK109" s="159">
        <f t="shared" si="12"/>
      </c>
      <c r="AL109" s="159">
        <f t="shared" si="12"/>
      </c>
      <c r="AM109" s="159">
        <f t="shared" si="12"/>
      </c>
      <c r="AN109" s="159">
        <f t="shared" si="12"/>
      </c>
      <c r="AO109" s="159">
        <f t="shared" si="12"/>
      </c>
      <c r="AP109" s="159">
        <f t="shared" si="12"/>
      </c>
    </row>
    <row r="110" spans="2:42" ht="12.75">
      <c r="B110" s="22"/>
      <c r="C110" s="160">
        <v>60</v>
      </c>
      <c r="D110" s="160">
        <v>60</v>
      </c>
      <c r="E110" s="160">
        <v>60</v>
      </c>
      <c r="F110" s="160">
        <v>60</v>
      </c>
      <c r="G110" s="160">
        <v>60</v>
      </c>
      <c r="H110" s="160">
        <v>60</v>
      </c>
      <c r="I110" s="160">
        <v>60</v>
      </c>
      <c r="J110" s="160">
        <v>60</v>
      </c>
      <c r="K110" s="160">
        <v>60</v>
      </c>
      <c r="L110" s="160">
        <v>60</v>
      </c>
      <c r="M110" s="160">
        <v>60</v>
      </c>
      <c r="N110" s="160">
        <v>60</v>
      </c>
      <c r="O110" s="160">
        <v>60</v>
      </c>
      <c r="P110" s="160">
        <v>60</v>
      </c>
      <c r="Q110" s="160">
        <v>60</v>
      </c>
      <c r="R110" s="160">
        <v>60</v>
      </c>
      <c r="S110" s="160">
        <v>60</v>
      </c>
      <c r="T110" s="160">
        <v>60</v>
      </c>
      <c r="U110" s="160">
        <v>60</v>
      </c>
      <c r="V110" s="160">
        <v>60</v>
      </c>
      <c r="W110" s="160">
        <v>60</v>
      </c>
      <c r="X110" s="160">
        <v>60</v>
      </c>
      <c r="Y110" s="160">
        <v>60</v>
      </c>
      <c r="Z110" s="160">
        <v>60</v>
      </c>
      <c r="AA110" s="160">
        <v>60</v>
      </c>
      <c r="AB110" s="160">
        <v>60</v>
      </c>
      <c r="AC110" s="160">
        <v>60</v>
      </c>
      <c r="AD110" s="160">
        <v>60</v>
      </c>
      <c r="AE110" s="160">
        <v>60</v>
      </c>
      <c r="AF110" s="160">
        <v>60</v>
      </c>
      <c r="AG110" s="160">
        <v>60</v>
      </c>
      <c r="AH110" s="160">
        <v>60</v>
      </c>
      <c r="AI110" s="160">
        <v>60</v>
      </c>
      <c r="AJ110" s="160">
        <v>60</v>
      </c>
      <c r="AK110" s="160">
        <v>60</v>
      </c>
      <c r="AL110" s="160">
        <v>60</v>
      </c>
      <c r="AM110" s="160">
        <v>60</v>
      </c>
      <c r="AN110" s="160">
        <v>60</v>
      </c>
      <c r="AO110" s="160">
        <v>60</v>
      </c>
      <c r="AP110" s="160">
        <v>60</v>
      </c>
    </row>
    <row r="112" spans="2:46" ht="12.75">
      <c r="B112" s="161" t="s">
        <v>78</v>
      </c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161"/>
      <c r="AO112" s="3"/>
      <c r="AP112" s="3"/>
      <c r="AQ112" s="3"/>
      <c r="AR112" s="3"/>
      <c r="AS112" s="3"/>
      <c r="AT112" s="3"/>
    </row>
    <row r="113" spans="2:46" ht="12.75">
      <c r="B113" s="162" t="s">
        <v>79</v>
      </c>
      <c r="C113" s="162"/>
      <c r="D113" s="162"/>
      <c r="E113" s="162"/>
      <c r="F113" s="162"/>
      <c r="G113" s="162"/>
      <c r="H113" s="162"/>
      <c r="I113" s="162"/>
      <c r="J113" s="162"/>
      <c r="K113" s="162"/>
      <c r="L113" s="162"/>
      <c r="M113" s="162"/>
      <c r="N113" s="162"/>
      <c r="O113" s="162"/>
      <c r="P113" s="162"/>
      <c r="Q113" s="162"/>
      <c r="R113" s="162"/>
      <c r="S113" s="162"/>
      <c r="T113" s="162"/>
      <c r="U113" s="162"/>
      <c r="V113" s="162"/>
      <c r="W113" s="162"/>
      <c r="X113" s="162"/>
      <c r="Y113" s="162"/>
      <c r="Z113" s="162"/>
      <c r="AA113" s="162"/>
      <c r="AB113" s="162"/>
      <c r="AC113" s="162"/>
      <c r="AD113" s="162"/>
      <c r="AE113" s="162"/>
      <c r="AF113" s="162"/>
      <c r="AG113" s="162"/>
      <c r="AH113" s="162"/>
      <c r="AI113" s="162"/>
      <c r="AJ113" s="162"/>
      <c r="AK113" s="162"/>
      <c r="AL113" s="162"/>
      <c r="AM113" s="162"/>
      <c r="AN113" s="162"/>
      <c r="AO113" s="162"/>
      <c r="AP113" s="162"/>
      <c r="AQ113" s="162"/>
      <c r="AR113" s="162"/>
      <c r="AS113" s="162"/>
      <c r="AT113" s="162"/>
    </row>
    <row r="114" spans="2:46" ht="12.75">
      <c r="B114" s="162"/>
      <c r="C114" s="162"/>
      <c r="D114" s="162"/>
      <c r="E114" s="162"/>
      <c r="F114" s="162"/>
      <c r="G114" s="162"/>
      <c r="H114" s="162"/>
      <c r="I114" s="162"/>
      <c r="J114" s="162"/>
      <c r="K114" s="162"/>
      <c r="L114" s="162"/>
      <c r="M114" s="162"/>
      <c r="N114" s="162"/>
      <c r="O114" s="162"/>
      <c r="P114" s="162"/>
      <c r="Q114" s="162"/>
      <c r="R114" s="162"/>
      <c r="S114" s="162"/>
      <c r="T114" s="162"/>
      <c r="U114" s="162"/>
      <c r="V114" s="162"/>
      <c r="W114" s="162"/>
      <c r="X114" s="162"/>
      <c r="Y114" s="162"/>
      <c r="Z114" s="162"/>
      <c r="AA114" s="162"/>
      <c r="AB114" s="162"/>
      <c r="AC114" s="162"/>
      <c r="AD114" s="162"/>
      <c r="AE114" s="162"/>
      <c r="AF114" s="162"/>
      <c r="AG114" s="162"/>
      <c r="AH114" s="162"/>
      <c r="AI114" s="162"/>
      <c r="AJ114" s="162"/>
      <c r="AK114" s="162"/>
      <c r="AL114" s="162"/>
      <c r="AM114" s="162"/>
      <c r="AN114" s="162"/>
      <c r="AO114" s="162"/>
      <c r="AP114" s="162"/>
      <c r="AQ114" s="162"/>
      <c r="AR114" s="162"/>
      <c r="AS114" s="162"/>
      <c r="AT114" s="162"/>
    </row>
    <row r="115" spans="2:46" ht="12.75">
      <c r="B115" s="162"/>
      <c r="C115" s="162"/>
      <c r="D115" s="162"/>
      <c r="E115" s="162"/>
      <c r="F115" s="162"/>
      <c r="G115" s="162"/>
      <c r="H115" s="162"/>
      <c r="I115" s="162"/>
      <c r="J115" s="162"/>
      <c r="K115" s="162"/>
      <c r="L115" s="162"/>
      <c r="M115" s="162"/>
      <c r="N115" s="162"/>
      <c r="O115" s="162"/>
      <c r="P115" s="162"/>
      <c r="Q115" s="162"/>
      <c r="R115" s="162"/>
      <c r="S115" s="162"/>
      <c r="T115" s="162"/>
      <c r="U115" s="162"/>
      <c r="V115" s="162"/>
      <c r="W115" s="162"/>
      <c r="X115" s="162"/>
      <c r="Y115" s="162"/>
      <c r="Z115" s="162"/>
      <c r="AA115" s="162"/>
      <c r="AB115" s="162"/>
      <c r="AC115" s="162"/>
      <c r="AD115" s="162"/>
      <c r="AE115" s="162"/>
      <c r="AF115" s="162"/>
      <c r="AG115" s="162"/>
      <c r="AH115" s="162"/>
      <c r="AI115" s="162"/>
      <c r="AJ115" s="162"/>
      <c r="AK115" s="162"/>
      <c r="AL115" s="162"/>
      <c r="AM115" s="162"/>
      <c r="AN115" s="162"/>
      <c r="AO115" s="162"/>
      <c r="AP115" s="162"/>
      <c r="AQ115" s="162"/>
      <c r="AR115" s="162"/>
      <c r="AS115" s="162"/>
      <c r="AT115" s="162"/>
    </row>
    <row r="116" spans="2:46" ht="12.75">
      <c r="B116" s="162"/>
      <c r="C116" s="162"/>
      <c r="D116" s="162"/>
      <c r="E116" s="162"/>
      <c r="F116" s="162"/>
      <c r="G116" s="162"/>
      <c r="H116" s="162"/>
      <c r="I116" s="162"/>
      <c r="J116" s="162"/>
      <c r="K116" s="162"/>
      <c r="L116" s="162"/>
      <c r="M116" s="162"/>
      <c r="N116" s="162"/>
      <c r="O116" s="162"/>
      <c r="P116" s="162"/>
      <c r="Q116" s="162"/>
      <c r="R116" s="162"/>
      <c r="S116" s="162"/>
      <c r="T116" s="162"/>
      <c r="U116" s="162"/>
      <c r="V116" s="162"/>
      <c r="W116" s="162"/>
      <c r="X116" s="162"/>
      <c r="Y116" s="162"/>
      <c r="Z116" s="162"/>
      <c r="AA116" s="162"/>
      <c r="AB116" s="162"/>
      <c r="AC116" s="162"/>
      <c r="AD116" s="162"/>
      <c r="AE116" s="162"/>
      <c r="AF116" s="162"/>
      <c r="AG116" s="162"/>
      <c r="AH116" s="162"/>
      <c r="AI116" s="162"/>
      <c r="AJ116" s="162"/>
      <c r="AK116" s="162"/>
      <c r="AL116" s="162"/>
      <c r="AM116" s="162"/>
      <c r="AN116" s="162"/>
      <c r="AO116" s="162"/>
      <c r="AP116" s="162"/>
      <c r="AQ116" s="162"/>
      <c r="AR116" s="162"/>
      <c r="AS116" s="162"/>
      <c r="AT116" s="162"/>
    </row>
    <row r="117" spans="2:46" ht="12.75">
      <c r="B117" s="162"/>
      <c r="C117" s="162"/>
      <c r="D117" s="162"/>
      <c r="E117" s="162"/>
      <c r="F117" s="162"/>
      <c r="G117" s="162"/>
      <c r="H117" s="162"/>
      <c r="I117" s="162"/>
      <c r="J117" s="162"/>
      <c r="K117" s="162"/>
      <c r="L117" s="162"/>
      <c r="M117" s="162"/>
      <c r="N117" s="162"/>
      <c r="O117" s="162"/>
      <c r="P117" s="162"/>
      <c r="Q117" s="162"/>
      <c r="R117" s="162"/>
      <c r="S117" s="162"/>
      <c r="T117" s="162"/>
      <c r="U117" s="162"/>
      <c r="V117" s="162"/>
      <c r="W117" s="162"/>
      <c r="X117" s="162"/>
      <c r="Y117" s="162"/>
      <c r="Z117" s="162"/>
      <c r="AA117" s="162"/>
      <c r="AB117" s="162"/>
      <c r="AC117" s="162"/>
      <c r="AD117" s="162"/>
      <c r="AE117" s="162"/>
      <c r="AF117" s="162"/>
      <c r="AG117" s="162"/>
      <c r="AH117" s="162"/>
      <c r="AI117" s="162"/>
      <c r="AJ117" s="162"/>
      <c r="AK117" s="162"/>
      <c r="AL117" s="162"/>
      <c r="AM117" s="162"/>
      <c r="AN117" s="162"/>
      <c r="AO117" s="162"/>
      <c r="AP117" s="162"/>
      <c r="AQ117" s="162"/>
      <c r="AR117" s="162"/>
      <c r="AS117" s="162"/>
      <c r="AT117" s="162"/>
    </row>
    <row r="118" spans="2:46" ht="12.75">
      <c r="B118" s="162"/>
      <c r="C118" s="162"/>
      <c r="D118" s="162"/>
      <c r="E118" s="162"/>
      <c r="F118" s="162"/>
      <c r="G118" s="162"/>
      <c r="H118" s="162"/>
      <c r="I118" s="162"/>
      <c r="J118" s="162"/>
      <c r="K118" s="162"/>
      <c r="L118" s="162"/>
      <c r="M118" s="162"/>
      <c r="N118" s="162"/>
      <c r="O118" s="162"/>
      <c r="P118" s="162"/>
      <c r="Q118" s="162"/>
      <c r="R118" s="162"/>
      <c r="S118" s="162"/>
      <c r="T118" s="162"/>
      <c r="U118" s="162"/>
      <c r="V118" s="162"/>
      <c r="W118" s="162"/>
      <c r="X118" s="162"/>
      <c r="Y118" s="162"/>
      <c r="Z118" s="162"/>
      <c r="AA118" s="162"/>
      <c r="AB118" s="162"/>
      <c r="AC118" s="162"/>
      <c r="AD118" s="162"/>
      <c r="AE118" s="162"/>
      <c r="AF118" s="162"/>
      <c r="AG118" s="162"/>
      <c r="AH118" s="162"/>
      <c r="AI118" s="162"/>
      <c r="AJ118" s="162"/>
      <c r="AK118" s="162"/>
      <c r="AL118" s="162"/>
      <c r="AM118" s="162"/>
      <c r="AN118" s="162"/>
      <c r="AO118" s="162"/>
      <c r="AP118" s="162"/>
      <c r="AQ118" s="162"/>
      <c r="AR118" s="162"/>
      <c r="AS118" s="162"/>
      <c r="AT118" s="162"/>
    </row>
    <row r="119" spans="2:46" ht="12.75">
      <c r="B119" s="162"/>
      <c r="C119" s="162"/>
      <c r="D119" s="162"/>
      <c r="E119" s="162"/>
      <c r="F119" s="162"/>
      <c r="G119" s="162"/>
      <c r="H119" s="162"/>
      <c r="I119" s="162"/>
      <c r="J119" s="162"/>
      <c r="K119" s="162"/>
      <c r="L119" s="162"/>
      <c r="M119" s="162"/>
      <c r="N119" s="162"/>
      <c r="O119" s="162"/>
      <c r="P119" s="162"/>
      <c r="Q119" s="162"/>
      <c r="R119" s="162"/>
      <c r="S119" s="162"/>
      <c r="T119" s="162"/>
      <c r="U119" s="162"/>
      <c r="V119" s="162"/>
      <c r="W119" s="162"/>
      <c r="X119" s="162"/>
      <c r="Y119" s="162"/>
      <c r="Z119" s="162"/>
      <c r="AA119" s="162"/>
      <c r="AB119" s="162"/>
      <c r="AC119" s="162"/>
      <c r="AD119" s="162"/>
      <c r="AE119" s="162"/>
      <c r="AF119" s="162"/>
      <c r="AG119" s="162"/>
      <c r="AH119" s="162"/>
      <c r="AI119" s="162"/>
      <c r="AJ119" s="162"/>
      <c r="AK119" s="162"/>
      <c r="AL119" s="162"/>
      <c r="AM119" s="162"/>
      <c r="AN119" s="162"/>
      <c r="AO119" s="162"/>
      <c r="AP119" s="162"/>
      <c r="AQ119" s="162"/>
      <c r="AR119" s="162"/>
      <c r="AS119" s="162"/>
      <c r="AT119" s="162"/>
    </row>
    <row r="120" spans="2:46" ht="12.75">
      <c r="B120" s="162"/>
      <c r="C120" s="162"/>
      <c r="D120" s="162"/>
      <c r="E120" s="162"/>
      <c r="F120" s="162"/>
      <c r="G120" s="162"/>
      <c r="H120" s="162"/>
      <c r="I120" s="162"/>
      <c r="J120" s="162"/>
      <c r="K120" s="162"/>
      <c r="L120" s="162"/>
      <c r="M120" s="162"/>
      <c r="N120" s="162"/>
      <c r="O120" s="162"/>
      <c r="P120" s="162"/>
      <c r="Q120" s="162"/>
      <c r="R120" s="162"/>
      <c r="S120" s="162"/>
      <c r="T120" s="162"/>
      <c r="U120" s="162"/>
      <c r="V120" s="162"/>
      <c r="W120" s="162"/>
      <c r="X120" s="162"/>
      <c r="Y120" s="162"/>
      <c r="Z120" s="162"/>
      <c r="AA120" s="162"/>
      <c r="AB120" s="162"/>
      <c r="AC120" s="162"/>
      <c r="AD120" s="162"/>
      <c r="AE120" s="162"/>
      <c r="AF120" s="162"/>
      <c r="AG120" s="162"/>
      <c r="AH120" s="162"/>
      <c r="AI120" s="162"/>
      <c r="AJ120" s="162"/>
      <c r="AK120" s="162"/>
      <c r="AL120" s="162"/>
      <c r="AM120" s="162"/>
      <c r="AN120" s="162"/>
      <c r="AO120" s="162"/>
      <c r="AP120" s="162"/>
      <c r="AQ120" s="162"/>
      <c r="AR120" s="162"/>
      <c r="AS120" s="162"/>
      <c r="AT120" s="162"/>
    </row>
    <row r="121" spans="2:46" ht="12.75">
      <c r="B121" s="162"/>
      <c r="C121" s="162"/>
      <c r="D121" s="162"/>
      <c r="E121" s="162"/>
      <c r="F121" s="162"/>
      <c r="G121" s="162"/>
      <c r="H121" s="162"/>
      <c r="I121" s="162"/>
      <c r="J121" s="162"/>
      <c r="K121" s="162"/>
      <c r="L121" s="162"/>
      <c r="M121" s="162"/>
      <c r="N121" s="162"/>
      <c r="O121" s="162"/>
      <c r="P121" s="162"/>
      <c r="Q121" s="162"/>
      <c r="R121" s="162"/>
      <c r="S121" s="162"/>
      <c r="T121" s="162"/>
      <c r="U121" s="162"/>
      <c r="V121" s="162"/>
      <c r="W121" s="162"/>
      <c r="X121" s="162"/>
      <c r="Y121" s="162"/>
      <c r="Z121" s="162"/>
      <c r="AA121" s="162"/>
      <c r="AB121" s="162"/>
      <c r="AC121" s="162"/>
      <c r="AD121" s="162"/>
      <c r="AE121" s="162"/>
      <c r="AF121" s="162"/>
      <c r="AG121" s="162"/>
      <c r="AH121" s="162"/>
      <c r="AI121" s="162"/>
      <c r="AJ121" s="162"/>
      <c r="AK121" s="162"/>
      <c r="AL121" s="162"/>
      <c r="AM121" s="162"/>
      <c r="AN121" s="162"/>
      <c r="AO121" s="162"/>
      <c r="AP121" s="162"/>
      <c r="AQ121" s="162"/>
      <c r="AR121" s="162"/>
      <c r="AS121" s="162"/>
      <c r="AT121" s="162"/>
    </row>
    <row r="122" spans="2:46" ht="12.75">
      <c r="B122" s="162"/>
      <c r="C122" s="162"/>
      <c r="D122" s="162"/>
      <c r="E122" s="162"/>
      <c r="F122" s="162"/>
      <c r="G122" s="162"/>
      <c r="H122" s="162"/>
      <c r="I122" s="162"/>
      <c r="J122" s="162"/>
      <c r="K122" s="162"/>
      <c r="L122" s="162"/>
      <c r="M122" s="162"/>
      <c r="N122" s="162"/>
      <c r="O122" s="162"/>
      <c r="P122" s="162"/>
      <c r="Q122" s="162"/>
      <c r="R122" s="162"/>
      <c r="S122" s="162"/>
      <c r="T122" s="162"/>
      <c r="U122" s="162"/>
      <c r="V122" s="162"/>
      <c r="W122" s="162"/>
      <c r="X122" s="162"/>
      <c r="Y122" s="162"/>
      <c r="Z122" s="162"/>
      <c r="AA122" s="162"/>
      <c r="AB122" s="162"/>
      <c r="AC122" s="162"/>
      <c r="AD122" s="162"/>
      <c r="AE122" s="162"/>
      <c r="AF122" s="162"/>
      <c r="AG122" s="162"/>
      <c r="AH122" s="162"/>
      <c r="AI122" s="162"/>
      <c r="AJ122" s="162"/>
      <c r="AK122" s="162"/>
      <c r="AL122" s="162"/>
      <c r="AM122" s="162"/>
      <c r="AN122" s="162"/>
      <c r="AO122" s="162"/>
      <c r="AP122" s="162"/>
      <c r="AQ122" s="162"/>
      <c r="AR122" s="162"/>
      <c r="AS122" s="162"/>
      <c r="AT122" s="162"/>
    </row>
    <row r="123" spans="2:46" ht="12.75">
      <c r="B123" s="162"/>
      <c r="C123" s="162"/>
      <c r="D123" s="162"/>
      <c r="E123" s="162"/>
      <c r="F123" s="162"/>
      <c r="G123" s="162"/>
      <c r="H123" s="162"/>
      <c r="I123" s="162"/>
      <c r="J123" s="162"/>
      <c r="K123" s="162"/>
      <c r="L123" s="162"/>
      <c r="M123" s="162"/>
      <c r="N123" s="162"/>
      <c r="O123" s="162"/>
      <c r="P123" s="162"/>
      <c r="Q123" s="162"/>
      <c r="R123" s="162"/>
      <c r="S123" s="162"/>
      <c r="T123" s="162"/>
      <c r="U123" s="162"/>
      <c r="V123" s="162"/>
      <c r="W123" s="162"/>
      <c r="X123" s="162"/>
      <c r="Y123" s="162"/>
      <c r="Z123" s="162"/>
      <c r="AA123" s="162"/>
      <c r="AB123" s="162"/>
      <c r="AC123" s="162"/>
      <c r="AD123" s="162"/>
      <c r="AE123" s="162"/>
      <c r="AF123" s="162"/>
      <c r="AG123" s="162"/>
      <c r="AH123" s="162"/>
      <c r="AI123" s="162"/>
      <c r="AJ123" s="162"/>
      <c r="AK123" s="162"/>
      <c r="AL123" s="162"/>
      <c r="AM123" s="162"/>
      <c r="AN123" s="162"/>
      <c r="AO123" s="162"/>
      <c r="AP123" s="162"/>
      <c r="AQ123" s="162"/>
      <c r="AR123" s="162"/>
      <c r="AS123" s="162"/>
      <c r="AT123" s="162"/>
    </row>
    <row r="124" spans="2:46" ht="12.75">
      <c r="B124" s="162"/>
      <c r="C124" s="162"/>
      <c r="D124" s="162"/>
      <c r="E124" s="162"/>
      <c r="F124" s="162"/>
      <c r="G124" s="162"/>
      <c r="H124" s="162"/>
      <c r="I124" s="162"/>
      <c r="J124" s="162"/>
      <c r="K124" s="162"/>
      <c r="L124" s="162"/>
      <c r="M124" s="162"/>
      <c r="N124" s="162"/>
      <c r="O124" s="162"/>
      <c r="P124" s="162"/>
      <c r="Q124" s="162"/>
      <c r="R124" s="162"/>
      <c r="S124" s="162"/>
      <c r="T124" s="162"/>
      <c r="U124" s="162"/>
      <c r="V124" s="162"/>
      <c r="W124" s="162"/>
      <c r="X124" s="162"/>
      <c r="Y124" s="162"/>
      <c r="Z124" s="162"/>
      <c r="AA124" s="162"/>
      <c r="AB124" s="162"/>
      <c r="AC124" s="162"/>
      <c r="AD124" s="162"/>
      <c r="AE124" s="162"/>
      <c r="AF124" s="162"/>
      <c r="AG124" s="162"/>
      <c r="AH124" s="162"/>
      <c r="AI124" s="162"/>
      <c r="AJ124" s="162"/>
      <c r="AK124" s="162"/>
      <c r="AL124" s="162"/>
      <c r="AM124" s="162"/>
      <c r="AN124" s="162"/>
      <c r="AO124" s="162"/>
      <c r="AP124" s="162"/>
      <c r="AQ124" s="162"/>
      <c r="AR124" s="162"/>
      <c r="AS124" s="162"/>
      <c r="AT124" s="162"/>
    </row>
    <row r="125" spans="2:46" ht="12.75">
      <c r="B125" s="162"/>
      <c r="C125" s="162"/>
      <c r="D125" s="162"/>
      <c r="E125" s="162"/>
      <c r="F125" s="162"/>
      <c r="G125" s="162"/>
      <c r="H125" s="162"/>
      <c r="I125" s="162"/>
      <c r="J125" s="162"/>
      <c r="K125" s="162"/>
      <c r="L125" s="162"/>
      <c r="M125" s="162"/>
      <c r="N125" s="162"/>
      <c r="O125" s="162"/>
      <c r="P125" s="162"/>
      <c r="Q125" s="162"/>
      <c r="R125" s="162"/>
      <c r="S125" s="162"/>
      <c r="T125" s="162"/>
      <c r="U125" s="162"/>
      <c r="V125" s="162"/>
      <c r="W125" s="162"/>
      <c r="X125" s="162"/>
      <c r="Y125" s="162"/>
      <c r="Z125" s="162"/>
      <c r="AA125" s="162"/>
      <c r="AB125" s="162"/>
      <c r="AC125" s="162"/>
      <c r="AD125" s="162"/>
      <c r="AE125" s="162"/>
      <c r="AF125" s="162"/>
      <c r="AG125" s="162"/>
      <c r="AH125" s="162"/>
      <c r="AI125" s="162"/>
      <c r="AJ125" s="162"/>
      <c r="AK125" s="162"/>
      <c r="AL125" s="162"/>
      <c r="AM125" s="162"/>
      <c r="AN125" s="162"/>
      <c r="AO125" s="162"/>
      <c r="AP125" s="162"/>
      <c r="AQ125" s="162"/>
      <c r="AR125" s="162"/>
      <c r="AS125" s="162"/>
      <c r="AT125" s="162"/>
    </row>
    <row r="126" spans="2:46" ht="12.75">
      <c r="B126" s="162"/>
      <c r="C126" s="162"/>
      <c r="D126" s="162"/>
      <c r="E126" s="162"/>
      <c r="F126" s="162"/>
      <c r="G126" s="162"/>
      <c r="H126" s="162"/>
      <c r="I126" s="162"/>
      <c r="J126" s="162"/>
      <c r="K126" s="162"/>
      <c r="L126" s="162"/>
      <c r="M126" s="162"/>
      <c r="N126" s="162"/>
      <c r="O126" s="162"/>
      <c r="P126" s="162"/>
      <c r="Q126" s="162"/>
      <c r="R126" s="162"/>
      <c r="S126" s="162"/>
      <c r="T126" s="162"/>
      <c r="U126" s="162"/>
      <c r="V126" s="162"/>
      <c r="W126" s="162"/>
      <c r="X126" s="162"/>
      <c r="Y126" s="162"/>
      <c r="Z126" s="162"/>
      <c r="AA126" s="162"/>
      <c r="AB126" s="162"/>
      <c r="AC126" s="162"/>
      <c r="AD126" s="162"/>
      <c r="AE126" s="162"/>
      <c r="AF126" s="162"/>
      <c r="AG126" s="162"/>
      <c r="AH126" s="162"/>
      <c r="AI126" s="162"/>
      <c r="AJ126" s="162"/>
      <c r="AK126" s="162"/>
      <c r="AL126" s="162"/>
      <c r="AM126" s="162"/>
      <c r="AN126" s="162"/>
      <c r="AO126" s="162"/>
      <c r="AP126" s="162"/>
      <c r="AQ126" s="162"/>
      <c r="AR126" s="162"/>
      <c r="AS126" s="162"/>
      <c r="AT126" s="162"/>
    </row>
  </sheetData>
  <sheetProtection sheet="1" formatCells="0" formatColumns="0" formatRows="0" insertColumns="0" insertRows="0" insertHyperlinks="0" deleteColumns="0" deleteRows="0" sort="0"/>
  <mergeCells count="222">
    <mergeCell ref="B1:AF1"/>
    <mergeCell ref="C2:AF2"/>
    <mergeCell ref="C4:AF4"/>
    <mergeCell ref="B5:C5"/>
    <mergeCell ref="D5:AF5"/>
    <mergeCell ref="A7:B7"/>
    <mergeCell ref="AZ7:AZ10"/>
    <mergeCell ref="BA7:BA10"/>
    <mergeCell ref="BB7:BB10"/>
    <mergeCell ref="BC7:BC10"/>
    <mergeCell ref="BD7:BD10"/>
    <mergeCell ref="A8:B8"/>
    <mergeCell ref="A9:B9"/>
    <mergeCell ref="C10:AP10"/>
    <mergeCell ref="BG10:BH10"/>
    <mergeCell ref="A46:B47"/>
    <mergeCell ref="C46:C47"/>
    <mergeCell ref="D46:D47"/>
    <mergeCell ref="E46:E47"/>
    <mergeCell ref="F46:F47"/>
    <mergeCell ref="G46:G47"/>
    <mergeCell ref="H46:H47"/>
    <mergeCell ref="I46:I47"/>
    <mergeCell ref="J46:J47"/>
    <mergeCell ref="K46:K47"/>
    <mergeCell ref="L46:L47"/>
    <mergeCell ref="M46:M47"/>
    <mergeCell ref="N46:N47"/>
    <mergeCell ref="O46:O47"/>
    <mergeCell ref="P46:P47"/>
    <mergeCell ref="Q46:Q47"/>
    <mergeCell ref="R46:R47"/>
    <mergeCell ref="S46:S47"/>
    <mergeCell ref="T46:T47"/>
    <mergeCell ref="U46:U47"/>
    <mergeCell ref="V46:V47"/>
    <mergeCell ref="W46:W47"/>
    <mergeCell ref="X46:X47"/>
    <mergeCell ref="Y46:Y47"/>
    <mergeCell ref="Z46:Z47"/>
    <mergeCell ref="AA46:AA47"/>
    <mergeCell ref="AB46:AB47"/>
    <mergeCell ref="AC46:AC47"/>
    <mergeCell ref="AD46:AD47"/>
    <mergeCell ref="AE46:AE47"/>
    <mergeCell ref="AF46:AF47"/>
    <mergeCell ref="AG46:AG47"/>
    <mergeCell ref="AH46:AH47"/>
    <mergeCell ref="AI46:AI47"/>
    <mergeCell ref="AJ46:AJ47"/>
    <mergeCell ref="AK46:AK47"/>
    <mergeCell ref="AL46:AL47"/>
    <mergeCell ref="AM46:AM47"/>
    <mergeCell ref="AN46:AN47"/>
    <mergeCell ref="AO46:AO47"/>
    <mergeCell ref="AP46:AP47"/>
    <mergeCell ref="AQ46:AQ47"/>
    <mergeCell ref="AR46:AR47"/>
    <mergeCell ref="AT46:AT47"/>
    <mergeCell ref="AU46:AU47"/>
    <mergeCell ref="AV46:AV47"/>
    <mergeCell ref="AN48:AU48"/>
    <mergeCell ref="J49:AF49"/>
    <mergeCell ref="AN49:AU49"/>
    <mergeCell ref="J50:AF50"/>
    <mergeCell ref="AN50:AT53"/>
    <mergeCell ref="J51:AF51"/>
    <mergeCell ref="J52:AF52"/>
    <mergeCell ref="C55:G55"/>
    <mergeCell ref="H55:K55"/>
    <mergeCell ref="C56:G56"/>
    <mergeCell ref="H56:K56"/>
    <mergeCell ref="AG56:AN56"/>
    <mergeCell ref="AO56:AT56"/>
    <mergeCell ref="B57:F57"/>
    <mergeCell ref="H57:K57"/>
    <mergeCell ref="AG57:AM57"/>
    <mergeCell ref="AO57:AT57"/>
    <mergeCell ref="B58:F58"/>
    <mergeCell ref="H58:K58"/>
    <mergeCell ref="AG58:AN58"/>
    <mergeCell ref="AO58:AT58"/>
    <mergeCell ref="B59:F59"/>
    <mergeCell ref="H59:K59"/>
    <mergeCell ref="AU59:AX60"/>
    <mergeCell ref="AZ59:BG60"/>
    <mergeCell ref="B60:H60"/>
    <mergeCell ref="B61:H61"/>
    <mergeCell ref="AU61:AX61"/>
    <mergeCell ref="AZ61:BG61"/>
    <mergeCell ref="B64:B65"/>
    <mergeCell ref="C64:AH65"/>
    <mergeCell ref="AI64:AR65"/>
    <mergeCell ref="AS64:AT65"/>
    <mergeCell ref="AU64:AU65"/>
    <mergeCell ref="AZ64:BG64"/>
    <mergeCell ref="AZ65:BG65"/>
    <mergeCell ref="C66:AH66"/>
    <mergeCell ref="AI66:AR66"/>
    <mergeCell ref="AS66:AT66"/>
    <mergeCell ref="AZ66:BG66"/>
    <mergeCell ref="C67:AH67"/>
    <mergeCell ref="AI67:AR67"/>
    <mergeCell ref="AS67:AT67"/>
    <mergeCell ref="AZ67:BG67"/>
    <mergeCell ref="C68:AH68"/>
    <mergeCell ref="AI68:AR68"/>
    <mergeCell ref="AS68:AT68"/>
    <mergeCell ref="AZ68:BG68"/>
    <mergeCell ref="C69:AH69"/>
    <mergeCell ref="AI69:AR69"/>
    <mergeCell ref="AS69:AT69"/>
    <mergeCell ref="AZ69:BG69"/>
    <mergeCell ref="C70:AH70"/>
    <mergeCell ref="AI70:AR70"/>
    <mergeCell ref="AS70:AT70"/>
    <mergeCell ref="AZ70:BG70"/>
    <mergeCell ref="C71:AH71"/>
    <mergeCell ref="AI71:AR71"/>
    <mergeCell ref="AS71:AT71"/>
    <mergeCell ref="AZ71:BG71"/>
    <mergeCell ref="C72:AH72"/>
    <mergeCell ref="AI72:AR72"/>
    <mergeCell ref="AS72:AT72"/>
    <mergeCell ref="C73:AH73"/>
    <mergeCell ref="AI73:AR73"/>
    <mergeCell ref="AS73:AT73"/>
    <mergeCell ref="BA73:BB73"/>
    <mergeCell ref="BD73:BG73"/>
    <mergeCell ref="AI74:AR74"/>
    <mergeCell ref="AS74:AT74"/>
    <mergeCell ref="AI75:AR75"/>
    <mergeCell ref="AS75:AT75"/>
    <mergeCell ref="AI76:AR76"/>
    <mergeCell ref="AS76:AT76"/>
    <mergeCell ref="AI77:AR77"/>
    <mergeCell ref="AS77:AT77"/>
    <mergeCell ref="AI78:AR78"/>
    <mergeCell ref="AS78:AT78"/>
    <mergeCell ref="AI79:AR79"/>
    <mergeCell ref="AS79:AT79"/>
    <mergeCell ref="AI80:AR80"/>
    <mergeCell ref="AS80:AT80"/>
    <mergeCell ref="AI81:AR81"/>
    <mergeCell ref="AS81:AT81"/>
    <mergeCell ref="AI82:AR82"/>
    <mergeCell ref="AS82:AT82"/>
    <mergeCell ref="AI83:AR83"/>
    <mergeCell ref="AS83:AT83"/>
    <mergeCell ref="AI84:AR84"/>
    <mergeCell ref="AS84:AT84"/>
    <mergeCell ref="AI85:AR85"/>
    <mergeCell ref="AS85:AT85"/>
    <mergeCell ref="AI86:AR86"/>
    <mergeCell ref="AS86:AT86"/>
    <mergeCell ref="AI87:AR87"/>
    <mergeCell ref="AS87:AT87"/>
    <mergeCell ref="AI88:AR88"/>
    <mergeCell ref="AS88:AT88"/>
    <mergeCell ref="AI89:AR89"/>
    <mergeCell ref="AS89:AT89"/>
    <mergeCell ref="AI90:AR90"/>
    <mergeCell ref="AS90:AT90"/>
    <mergeCell ref="AI91:AR91"/>
    <mergeCell ref="AS91:AT91"/>
    <mergeCell ref="AI92:AR92"/>
    <mergeCell ref="AS92:AT92"/>
    <mergeCell ref="AI93:AR93"/>
    <mergeCell ref="AS93:AT93"/>
    <mergeCell ref="AI94:AR94"/>
    <mergeCell ref="AS94:AT94"/>
    <mergeCell ref="AI95:AR95"/>
    <mergeCell ref="AS95:AT95"/>
    <mergeCell ref="C96:AH96"/>
    <mergeCell ref="AI96:AR96"/>
    <mergeCell ref="AS96:AT96"/>
    <mergeCell ref="C97:AH97"/>
    <mergeCell ref="AI97:AR97"/>
    <mergeCell ref="AS97:AT97"/>
    <mergeCell ref="C98:AH98"/>
    <mergeCell ref="AI98:AR98"/>
    <mergeCell ref="AS98:AT98"/>
    <mergeCell ref="C99:AH99"/>
    <mergeCell ref="AI99:AR99"/>
    <mergeCell ref="AS99:AT99"/>
    <mergeCell ref="C100:AH100"/>
    <mergeCell ref="AI100:AR100"/>
    <mergeCell ref="AS100:AT100"/>
    <mergeCell ref="C101:AH101"/>
    <mergeCell ref="AI101:AR101"/>
    <mergeCell ref="AS101:AT101"/>
    <mergeCell ref="C102:AH102"/>
    <mergeCell ref="AI102:AR102"/>
    <mergeCell ref="AS102:AT102"/>
    <mergeCell ref="C103:AH103"/>
    <mergeCell ref="AI103:AR103"/>
    <mergeCell ref="AS103:AT103"/>
    <mergeCell ref="C104:AH104"/>
    <mergeCell ref="AI104:AR104"/>
    <mergeCell ref="AS104:AT104"/>
    <mergeCell ref="C105:AH105"/>
    <mergeCell ref="AI105:AR105"/>
    <mergeCell ref="AS105:AT105"/>
    <mergeCell ref="BA105:BB105"/>
    <mergeCell ref="BD105:BG105"/>
    <mergeCell ref="AW106:AZ106"/>
    <mergeCell ref="BA106:BB106"/>
    <mergeCell ref="BD106:BG106"/>
    <mergeCell ref="B113:AT113"/>
    <mergeCell ref="B114:AT114"/>
    <mergeCell ref="B115:AT115"/>
    <mergeCell ref="B116:AT116"/>
    <mergeCell ref="B117:AT117"/>
    <mergeCell ref="B118:AT118"/>
    <mergeCell ref="B119:AT119"/>
    <mergeCell ref="B120:AT120"/>
    <mergeCell ref="B121:AT121"/>
    <mergeCell ref="B122:AT122"/>
    <mergeCell ref="B123:AT123"/>
    <mergeCell ref="B124:AT124"/>
    <mergeCell ref="B125:AT125"/>
    <mergeCell ref="B126:AT126"/>
  </mergeCells>
  <conditionalFormatting sqref="AV11:AV45">
    <cfRule type="expression" priority="1" dxfId="0" stopIfTrue="1">
      <formula>'анализ контрольной работы'!AV11&lt;&gt;'анализ контрольной работы'!AW11</formula>
    </cfRule>
  </conditionalFormatting>
  <conditionalFormatting sqref="AS66:AT105">
    <cfRule type="expression" priority="2" dxfId="1" stopIfTrue="1">
      <formula>'анализ контрольной работы'!AS66&lt;50</formula>
    </cfRule>
  </conditionalFormatting>
  <conditionalFormatting sqref="AS11:AT45">
    <cfRule type="expression" priority="3" dxfId="0" stopIfTrue="1">
      <formula>'анализ контрольной работы'!AS11&lt;=50</formula>
    </cfRule>
    <cfRule type="expression" priority="4" dxfId="2" stopIfTrue="1">
      <formula>'анализ контрольной работы'!AS11&gt;=70</formula>
    </cfRule>
  </conditionalFormatting>
  <printOptions/>
  <pageMargins left="0.19652777777777777" right="0.1597222222222222" top="0.19652777777777777" bottom="0.19652777777777777" header="0.5118055555555555" footer="0.5118055555555555"/>
  <pageSetup horizontalDpi="300" verticalDpi="300" orientation="landscape" paperSize="9" scale="46"/>
  <colBreaks count="1" manualBreakCount="1">
    <brk id="6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ryadinskaya</dc:creator>
  <cp:keywords/>
  <dc:description/>
  <cp:lastModifiedBy/>
  <cp:lastPrinted>2009-09-10T12:30:57Z</cp:lastPrinted>
  <dcterms:created xsi:type="dcterms:W3CDTF">2008-08-14T05:41:21Z</dcterms:created>
  <dcterms:modified xsi:type="dcterms:W3CDTF">2014-10-02T02:33:41Z</dcterms:modified>
  <cp:category/>
  <cp:version/>
  <cp:contentType/>
  <cp:contentStatus/>
  <cp:revision>2</cp:revision>
</cp:coreProperties>
</file>